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namedSheetViews/namedSheetView1.xml" ContentType="application/vnd.ms-excel.namedsheetviews+xml"/>
  <Override PartName="/xl/drawings/drawing4.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UREDREL\Downloads\"/>
    </mc:Choice>
  </mc:AlternateContent>
  <xr:revisionPtr revIDLastSave="0" documentId="13_ncr:1_{5627F968-6903-4BA1-B1B1-A668B6D917AE}" xr6:coauthVersionLast="47" xr6:coauthVersionMax="47" xr10:uidLastSave="{00000000-0000-0000-0000-000000000000}"/>
  <bookViews>
    <workbookView xWindow="28680" yWindow="-930" windowWidth="29040" windowHeight="15720" firstSheet="2" activeTab="5" xr2:uid="{00000000-000D-0000-FFFF-FFFF00000000}"/>
  </bookViews>
  <sheets>
    <sheet name="Home" sheetId="8" r:id="rId1"/>
    <sheet name="Notes" sheetId="10" r:id="rId2"/>
    <sheet name="Tasks Alphabetical" sheetId="1" r:id="rId3"/>
    <sheet name="Data Validation" sheetId="6" state="hidden" r:id="rId4"/>
    <sheet name="Exams Alphabetical" sheetId="2" r:id="rId5"/>
    <sheet name="All Papers" sheetId="9" r:id="rId6"/>
  </sheets>
  <definedNames>
    <definedName name="_xlnm._FilterDatabase" localSheetId="5" hidden="1">'All Papers'!$A$1:$O$98</definedName>
    <definedName name="_xlnm._FilterDatabase" localSheetId="4" hidden="1">'Exams Alphabetical'!#REF!</definedName>
    <definedName name="_xlnm._FilterDatabase" localSheetId="2" hidden="1">'Tasks Alphabetical'!$B$49:$B$49</definedName>
  </definedNames>
  <calcPr calcId="191028" iterate="1"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1" l="1"/>
  <c r="N15" i="9"/>
  <c r="N14" i="9"/>
  <c r="O2" i="9" l="1"/>
  <c r="O3" i="9"/>
  <c r="O4" i="9"/>
  <c r="O5" i="9"/>
  <c r="O6" i="9"/>
  <c r="O7" i="9"/>
  <c r="O8"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O53" i="9"/>
  <c r="O54" i="9"/>
  <c r="N3" i="9"/>
  <c r="N4" i="9"/>
  <c r="N5" i="9"/>
  <c r="N6" i="9"/>
  <c r="N7" i="9"/>
  <c r="N8" i="9"/>
  <c r="N9" i="9"/>
  <c r="N10" i="9"/>
  <c r="N11" i="9"/>
  <c r="N12"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A3" i="2"/>
  <c r="K7" i="1"/>
  <c r="K19" i="1"/>
  <c r="L19" i="1" s="1"/>
  <c r="K24" i="1"/>
  <c r="K30" i="1"/>
  <c r="M18" i="9"/>
  <c r="M17" i="9"/>
  <c r="M16" i="9"/>
  <c r="M53" i="9"/>
  <c r="K14" i="1" l="1"/>
  <c r="N2" i="9" l="1"/>
  <c r="M2" i="9"/>
  <c r="H42" i="9" l="1" a="1"/>
  <c r="H42" i="9" s="1"/>
  <c r="K12" i="1" l="1"/>
  <c r="A3" i="1" l="1"/>
  <c r="K11" i="1"/>
  <c r="K20" i="1"/>
  <c r="K21" i="1"/>
  <c r="K22" i="1"/>
  <c r="K27" i="1"/>
  <c r="K28" i="1"/>
  <c r="K31" i="1"/>
  <c r="K32" i="1"/>
  <c r="K33" i="1"/>
  <c r="K34" i="1"/>
  <c r="N68" i="9"/>
  <c r="H98" i="9" a="1"/>
  <c r="H98" i="9" s="1"/>
  <c r="C98" i="9" a="1"/>
  <c r="C98" i="9" s="1"/>
  <c r="H97" i="9" a="1"/>
  <c r="H97" i="9" s="1"/>
  <c r="C97" i="9" a="1"/>
  <c r="C97" i="9" s="1"/>
  <c r="H96" i="9" a="1"/>
  <c r="H96" i="9" s="1"/>
  <c r="C96" i="9" a="1"/>
  <c r="C96" i="9" s="1"/>
  <c r="H95" i="9" a="1"/>
  <c r="H95" i="9" s="1"/>
  <c r="C95" i="9" a="1"/>
  <c r="C95" i="9" s="1"/>
  <c r="H94" i="9" a="1"/>
  <c r="H94" i="9" s="1"/>
  <c r="C94" i="9" a="1"/>
  <c r="C94" i="9" s="1"/>
  <c r="H93" i="9" a="1"/>
  <c r="H93" i="9" s="1"/>
  <c r="C93" i="9" a="1"/>
  <c r="C93" i="9" s="1"/>
  <c r="H92" i="9" a="1"/>
  <c r="H92" i="9" s="1"/>
  <c r="C92" i="9" a="1"/>
  <c r="C92" i="9" s="1"/>
  <c r="H91" i="9" a="1"/>
  <c r="H91" i="9" s="1"/>
  <c r="C91" i="9" a="1"/>
  <c r="C91" i="9" s="1"/>
  <c r="H90" i="9" a="1"/>
  <c r="H90" i="9" s="1"/>
  <c r="C90" i="9" a="1"/>
  <c r="C90" i="9" s="1"/>
  <c r="H89" i="9" a="1"/>
  <c r="H89" i="9" s="1"/>
  <c r="C89" i="9" a="1"/>
  <c r="C89" i="9" s="1"/>
  <c r="H88" i="9" a="1"/>
  <c r="H88" i="9" s="1"/>
  <c r="C88" i="9" a="1"/>
  <c r="C88" i="9" s="1"/>
  <c r="H87" i="9" a="1"/>
  <c r="H87" i="9" s="1"/>
  <c r="C87" i="9" a="1"/>
  <c r="C87" i="9" s="1"/>
  <c r="H86" i="9" a="1"/>
  <c r="H86" i="9" s="1"/>
  <c r="C86" i="9" a="1"/>
  <c r="C86" i="9" s="1"/>
  <c r="H85" i="9" a="1"/>
  <c r="H85" i="9" s="1"/>
  <c r="C85" i="9" a="1"/>
  <c r="C85" i="9" s="1"/>
  <c r="H84" i="9" a="1"/>
  <c r="H84" i="9" s="1"/>
  <c r="C84" i="9" a="1"/>
  <c r="C84" i="9" s="1"/>
  <c r="H83" i="9" a="1"/>
  <c r="H83" i="9" s="1"/>
  <c r="C83" i="9" a="1"/>
  <c r="C83" i="9" s="1"/>
  <c r="H82" i="9" a="1"/>
  <c r="H82" i="9" s="1"/>
  <c r="C82" i="9" a="1"/>
  <c r="C82" i="9" s="1"/>
  <c r="H81" i="9" a="1"/>
  <c r="H81" i="9" s="1"/>
  <c r="C81" i="9" a="1"/>
  <c r="C81" i="9" s="1"/>
  <c r="H80" i="9" a="1"/>
  <c r="H80" i="9" s="1"/>
  <c r="C80" i="9" a="1"/>
  <c r="C80" i="9" s="1"/>
  <c r="H79" i="9" a="1"/>
  <c r="H79" i="9" s="1"/>
  <c r="C79" i="9" a="1"/>
  <c r="C79" i="9" s="1"/>
  <c r="H78" i="9" a="1"/>
  <c r="H78" i="9" s="1"/>
  <c r="C78" i="9" a="1"/>
  <c r="C78" i="9" s="1"/>
  <c r="H77" i="9" a="1"/>
  <c r="H77" i="9" s="1"/>
  <c r="C77" i="9" a="1"/>
  <c r="C77" i="9" s="1"/>
  <c r="H76" i="9" a="1"/>
  <c r="H76" i="9" s="1"/>
  <c r="C76" i="9" a="1"/>
  <c r="C76" i="9" s="1"/>
  <c r="H75" i="9" a="1"/>
  <c r="H75" i="9" s="1"/>
  <c r="C75" i="9" a="1"/>
  <c r="C75" i="9" s="1"/>
  <c r="H74" i="9" a="1"/>
  <c r="H74" i="9" s="1"/>
  <c r="C74" i="9" a="1"/>
  <c r="C74" i="9" s="1"/>
  <c r="H73" i="9" a="1"/>
  <c r="H73" i="9" s="1"/>
  <c r="C73" i="9" a="1"/>
  <c r="C73" i="9" s="1"/>
  <c r="H72" i="9" a="1"/>
  <c r="H72" i="9" s="1"/>
  <c r="C72" i="9" a="1"/>
  <c r="C72" i="9" s="1"/>
  <c r="H71" i="9" a="1"/>
  <c r="H71" i="9" s="1"/>
  <c r="C71" i="9" a="1"/>
  <c r="C71" i="9" s="1"/>
  <c r="H70" i="9" a="1"/>
  <c r="H70" i="9" s="1"/>
  <c r="C70" i="9" a="1"/>
  <c r="C70" i="9" s="1"/>
  <c r="H69" i="9" a="1"/>
  <c r="H69" i="9" s="1"/>
  <c r="C69" i="9" a="1"/>
  <c r="C69" i="9" s="1"/>
  <c r="M69" i="9"/>
  <c r="N69" i="9"/>
  <c r="O69" i="9"/>
  <c r="M70" i="9"/>
  <c r="N70" i="9"/>
  <c r="O70" i="9"/>
  <c r="M71" i="9"/>
  <c r="N71" i="9"/>
  <c r="O71" i="9"/>
  <c r="M72" i="9"/>
  <c r="N72" i="9"/>
  <c r="O72" i="9"/>
  <c r="M73" i="9"/>
  <c r="N73" i="9"/>
  <c r="O73" i="9"/>
  <c r="M74" i="9"/>
  <c r="N74" i="9"/>
  <c r="O74" i="9"/>
  <c r="M75" i="9"/>
  <c r="N75" i="9"/>
  <c r="O75" i="9"/>
  <c r="M76" i="9"/>
  <c r="N76" i="9"/>
  <c r="O76" i="9"/>
  <c r="M77" i="9"/>
  <c r="N77" i="9"/>
  <c r="O77" i="9"/>
  <c r="M78" i="9"/>
  <c r="N78" i="9"/>
  <c r="O78" i="9"/>
  <c r="M79" i="9"/>
  <c r="N79" i="9"/>
  <c r="O79" i="9"/>
  <c r="M80" i="9"/>
  <c r="N80" i="9"/>
  <c r="O80" i="9"/>
  <c r="M81" i="9"/>
  <c r="N81" i="9"/>
  <c r="O81" i="9"/>
  <c r="M82" i="9"/>
  <c r="N82" i="9"/>
  <c r="O82" i="9"/>
  <c r="M83" i="9"/>
  <c r="N83" i="9"/>
  <c r="O83" i="9"/>
  <c r="M84" i="9"/>
  <c r="N84" i="9"/>
  <c r="O84" i="9"/>
  <c r="M85" i="9"/>
  <c r="N85" i="9"/>
  <c r="O85" i="9"/>
  <c r="M86" i="9"/>
  <c r="N86" i="9"/>
  <c r="O86" i="9"/>
  <c r="M87" i="9"/>
  <c r="N87" i="9"/>
  <c r="O87" i="9"/>
  <c r="M88" i="9"/>
  <c r="N88" i="9"/>
  <c r="O88" i="9"/>
  <c r="M89" i="9"/>
  <c r="N89" i="9"/>
  <c r="O89" i="9"/>
  <c r="M90" i="9"/>
  <c r="N90" i="9"/>
  <c r="O90" i="9"/>
  <c r="M91" i="9"/>
  <c r="N91" i="9"/>
  <c r="O91" i="9"/>
  <c r="M92" i="9"/>
  <c r="N92" i="9"/>
  <c r="O92" i="9"/>
  <c r="M93" i="9"/>
  <c r="N93" i="9"/>
  <c r="O93" i="9"/>
  <c r="M94" i="9"/>
  <c r="N94" i="9"/>
  <c r="O94" i="9"/>
  <c r="M95" i="9"/>
  <c r="N95" i="9"/>
  <c r="O95" i="9"/>
  <c r="M96" i="9"/>
  <c r="N96" i="9"/>
  <c r="O96" i="9"/>
  <c r="M97" i="9"/>
  <c r="N97" i="9"/>
  <c r="O97" i="9"/>
  <c r="M98" i="9"/>
  <c r="N98" i="9"/>
  <c r="O98" i="9"/>
  <c r="F1" i="6" a="1"/>
  <c r="F1" i="6" s="1"/>
  <c r="O59" i="9" l="1"/>
  <c r="O68" i="9"/>
  <c r="O55" i="9"/>
  <c r="O56" i="9"/>
  <c r="O60" i="9"/>
  <c r="O63" i="9"/>
  <c r="C65" i="9" a="1"/>
  <c r="C65" i="9" s="1"/>
  <c r="H60" i="9" a="1"/>
  <c r="H60" i="9" s="1"/>
  <c r="O67" i="9"/>
  <c r="O64" i="9"/>
  <c r="H66" i="9" a="1"/>
  <c r="H66" i="9" s="1"/>
  <c r="N64" i="9"/>
  <c r="N56" i="9"/>
  <c r="N67" i="9"/>
  <c r="N63" i="9"/>
  <c r="N59" i="9"/>
  <c r="N55" i="9"/>
  <c r="H56" i="9" a="1"/>
  <c r="H56" i="9" s="1"/>
  <c r="H62" i="9" a="1"/>
  <c r="H62" i="9" s="1"/>
  <c r="H68" i="9" a="1"/>
  <c r="H68" i="9" s="1"/>
  <c r="M67" i="9"/>
  <c r="M63" i="9"/>
  <c r="M59" i="9"/>
  <c r="M55" i="9"/>
  <c r="C57" i="9" a="1"/>
  <c r="C57" i="9" s="1"/>
  <c r="C63" i="9" a="1"/>
  <c r="C63" i="9" s="1"/>
  <c r="N65" i="9"/>
  <c r="N61" i="9"/>
  <c r="N57" i="9"/>
  <c r="H59" i="9" a="1"/>
  <c r="H59" i="9" s="1"/>
  <c r="H65" i="9" a="1"/>
  <c r="H65" i="9" s="1"/>
  <c r="C55" i="9" a="1"/>
  <c r="C55" i="9" s="1"/>
  <c r="C61" i="9" a="1"/>
  <c r="C61" i="9" s="1"/>
  <c r="C67" i="9" a="1"/>
  <c r="C67" i="9" s="1"/>
  <c r="C56" i="9" a="1"/>
  <c r="C56" i="9" s="1"/>
  <c r="C62" i="9" a="1"/>
  <c r="C62" i="9" s="1"/>
  <c r="C68" i="9" a="1"/>
  <c r="C68" i="9" s="1"/>
  <c r="M65" i="9"/>
  <c r="M61" i="9"/>
  <c r="M57" i="9"/>
  <c r="C60" i="9" a="1"/>
  <c r="C60" i="9" s="1"/>
  <c r="C66" i="9" a="1"/>
  <c r="C66" i="9" s="1"/>
  <c r="N60" i="9"/>
  <c r="O66" i="9"/>
  <c r="O62" i="9"/>
  <c r="O58" i="9"/>
  <c r="H57" i="9" a="1"/>
  <c r="H57" i="9" s="1"/>
  <c r="H63" i="9" a="1"/>
  <c r="H63" i="9" s="1"/>
  <c r="M68" i="9"/>
  <c r="M64" i="9"/>
  <c r="M60" i="9"/>
  <c r="M56" i="9"/>
  <c r="H55" i="9" a="1"/>
  <c r="H55" i="9" s="1"/>
  <c r="H61" i="9" a="1"/>
  <c r="H61" i="9" s="1"/>
  <c r="H67" i="9" a="1"/>
  <c r="H67" i="9" s="1"/>
  <c r="N66" i="9"/>
  <c r="N62" i="9"/>
  <c r="N58" i="9"/>
  <c r="C58" i="9" a="1"/>
  <c r="C58" i="9" s="1"/>
  <c r="C64" i="9" a="1"/>
  <c r="C64" i="9" s="1"/>
  <c r="M66" i="9"/>
  <c r="M62" i="9"/>
  <c r="M58" i="9"/>
  <c r="M54" i="9"/>
  <c r="H58" i="9" a="1"/>
  <c r="H58" i="9" s="1"/>
  <c r="H64" i="9" a="1"/>
  <c r="H64" i="9" s="1"/>
  <c r="O65" i="9"/>
  <c r="O61" i="9"/>
  <c r="O57" i="9"/>
  <c r="C59" i="9" a="1"/>
  <c r="C59" i="9" s="1"/>
  <c r="M46" i="9"/>
  <c r="M51" i="9"/>
  <c r="M50" i="9"/>
  <c r="M43" i="9"/>
  <c r="M42" i="9"/>
  <c r="M47" i="9"/>
  <c r="M52" i="9"/>
  <c r="M48" i="9"/>
  <c r="M44" i="9"/>
  <c r="M49" i="9"/>
  <c r="M45" i="9"/>
  <c r="M40" i="9"/>
  <c r="M39" i="9"/>
  <c r="M38" i="9"/>
  <c r="M37" i="9"/>
  <c r="M36" i="9"/>
  <c r="M41" i="9"/>
  <c r="M33" i="9"/>
  <c r="M29" i="9"/>
  <c r="M25" i="9"/>
  <c r="M32" i="9"/>
  <c r="M28" i="9"/>
  <c r="M24" i="9"/>
  <c r="M35" i="9"/>
  <c r="M31" i="9"/>
  <c r="M27" i="9"/>
  <c r="M34" i="9"/>
  <c r="M30" i="9"/>
  <c r="M26" i="9"/>
  <c r="M22" i="9"/>
  <c r="M21" i="9"/>
  <c r="M23" i="9"/>
  <c r="M15" i="9"/>
  <c r="M14" i="9"/>
  <c r="M20" i="9"/>
  <c r="M13" i="9"/>
  <c r="M19" i="9"/>
  <c r="M12" i="9"/>
  <c r="H14" i="9" a="1"/>
  <c r="H14" i="9" s="1"/>
  <c r="M11" i="9"/>
  <c r="M9" i="9"/>
  <c r="M10" i="9"/>
  <c r="K26" i="1"/>
  <c r="K10" i="1"/>
  <c r="K25" i="1"/>
  <c r="K37" i="1"/>
  <c r="K9" i="1"/>
  <c r="K36" i="1"/>
  <c r="K8" i="1"/>
  <c r="M3" i="9"/>
  <c r="M7" i="9"/>
  <c r="M6" i="9"/>
  <c r="M5" i="9"/>
  <c r="M8" i="9"/>
  <c r="M4" i="9"/>
  <c r="D1" i="6" l="1" a="1"/>
  <c r="D1" i="6" s="1"/>
  <c r="C1" i="6" l="1" a="1"/>
  <c r="C1" i="6" s="1"/>
  <c r="B1" i="6" a="1"/>
  <c r="B1" i="6" s="1"/>
  <c r="A1" i="6" a="1"/>
  <c r="A1" i="6" s="1"/>
  <c r="A20" i="6" a="1"/>
  <c r="A20"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<sst xmlns="http://schemas.openxmlformats.org/spreadsheetml/2006/main" count="783" uniqueCount="168">
  <si>
    <t>T Levels</t>
  </si>
  <si>
    <t>Select Assessment Series:</t>
  </si>
  <si>
    <t> </t>
  </si>
  <si>
    <t>Autumn 2025</t>
  </si>
  <si>
    <t>T Levels Examination Timetable</t>
  </si>
  <si>
    <t>For more information on Pearson qualifications please visit</t>
  </si>
  <si>
    <t>http://qualifications.pearson.com</t>
  </si>
  <si>
    <t>T-LEVELS’ is a registered trade mark of the Department for Education. 
‘T Level’ is a registered trade mark of the Institute for Apprenticeships and Technical Education.  
The T Level Technical Qualification is a qualification approved and managed by the Institute for Apprenticeships and Technical Education. 
‘Institute for Apprenticeships &amp; Technical Education’ and logo are registered trade marks of the Institute for Apprenticeships and Technical Education. 
Pearson Education Limited is authorised by the Institute for Apprenticeships and Technical Education to develop and deliver this Technical Qualification. 
All the material in this publication is copyright © Pearson Education Limited 2025</t>
  </si>
  <si>
    <t>T Levels Examination Timetable - Final</t>
  </si>
  <si>
    <t>Notes</t>
  </si>
  <si>
    <t>Conduct of Examinations</t>
  </si>
  <si>
    <t>Conducting set tasks</t>
  </si>
  <si>
    <r>
      <t>•</t>
    </r>
    <r>
      <rPr>
        <sz val="10"/>
        <color rgb="FF000000"/>
        <rFont val="Calibri"/>
        <family val="2"/>
        <scheme val="minor"/>
      </rPr>
      <t>Each examination must be taken on the day and at the time as shown on the timetable.</t>
    </r>
  </si>
  <si>
    <t>•Release date is the date on which tasks can be released to learners. Tasks that are printed and sent to centres in hardcopy will be sent in advance of this date and must be kept secure until the release date has passed.</t>
  </si>
  <si>
    <t>•The published starting time of all examinations for centres is either 9.00 a.m. or 1.30 p.m. Candidates with more than one examination in a session should take these consecutively. A supervised break may be given between consecutive examinations.</t>
  </si>
  <si>
    <t>•Where given, learners must complete work by the end of the window for supervised conditions. The submission deadline is the deadline for work to arrive at Pearson or the examiner (as appropriate to each task). The gap between the end of supervised conditions and the submission date is to allow for work to be collated, packaged and despatched.</t>
  </si>
  <si>
    <t>•Centres may start an examination earlier than, or later than, the published starting time for the session without prior approval from Pearson. However, in order to maintain the security of the examination all candidates must start examinations scheduled for a morning session no earlier than 8.30 a.m. and by 9.30 a.m. and for an afternoon session no earlier than 1.00 p.m. and by 2.00 p.m., except where arrangements have been made for dealing with timetable clashes. No other departure from the timetable is permitted without the prior written approval of Pearson. Examination centres should refer to the JCQ publication ‘Instructions for Conducting Examinations’ in the first instance.</t>
  </si>
  <si>
    <r>
      <t>•</t>
    </r>
    <r>
      <rPr>
        <sz val="10"/>
        <color rgb="FF000000"/>
        <rFont val="Calibri"/>
        <family val="2"/>
        <scheme val="minor"/>
      </rPr>
      <t>Where a task is shown with an AM or PM slot for the supervised period, the published starting time is either 9.00 a.m or 1.30 p.m. UK centres may start this period earlier than, or later than, the published starting time for the session without prior approval from Pearson. However, in order to maintain the security of the examination all candidates must start examinations scheduled for a morning session no earlier than 8.30 a.m. and by 9.30 a.m. and for an afternoon session no earlier than 1.00 p.m. and by 2.00 p.m., except where arrangements have been made for dealing with timetable clashes. No other departure from the timetable is permitted without the prior written approval of Pearson.</t>
    </r>
  </si>
  <si>
    <r>
      <t>•</t>
    </r>
    <r>
      <rPr>
        <sz val="10"/>
        <color rgb="FF000000"/>
        <rFont val="Calibri"/>
        <family val="2"/>
        <scheme val="minor"/>
      </rPr>
      <t>Candidates who take an examination earlier than the published starting time shown on the timetable must remain under centre supervision until one hour after the published starting time for that examination.</t>
    </r>
  </si>
  <si>
    <r>
      <t>•</t>
    </r>
    <r>
      <rPr>
        <sz val="10"/>
        <color rgb="FF000000"/>
        <rFont val="Calibri"/>
        <family val="2"/>
        <scheme val="minor"/>
      </rPr>
      <t>Candidates who take an examination later than the published starting time shown on the timetable must remain under centre supervision from 30 minutes after the published starting time for the paper concerned until the time when those candidates begin their examination.</t>
    </r>
  </si>
  <si>
    <r>
      <t>•</t>
    </r>
    <r>
      <rPr>
        <sz val="10"/>
        <color rgb="FF000000"/>
        <rFont val="Calibri"/>
        <family val="2"/>
        <scheme val="minor"/>
      </rPr>
      <t>When a change is made to the published starting time for an examination it is the responsibility of the centre to inform all candidates affected by the alteration.</t>
    </r>
  </si>
  <si>
    <t>‘T-LEVELS’ is a registered trade mark of the Department for Education. </t>
  </si>
  <si>
    <t>‘T Level’ is a registered trade mark of the Institute for Apprenticeships and Technical Education.  </t>
  </si>
  <si>
    <t>The T Level Technical Qualification is a qualification approved and managed by the Institute for Apprenticeships and Technical Education. </t>
  </si>
  <si>
    <t>‘Institute for Apprenticeships &amp; Technical Education’ and logo are registered trade marks of the Institute for Apprenticeships and Technical Education. </t>
  </si>
  <si>
    <t>Pearson Education Limited is authorised by the Institute for Apprenticeships and Technical Education to develop and deliver this Technical Qualification. </t>
  </si>
  <si>
    <t>All the material in this publication is copyright © Pearson Education Limited 2025</t>
  </si>
  <si>
    <t>Tasks Alphabetical</t>
  </si>
  <si>
    <t>Subject</t>
  </si>
  <si>
    <t>Examination code</t>
  </si>
  <si>
    <t>Title</t>
  </si>
  <si>
    <t>Component</t>
  </si>
  <si>
    <t>Component title</t>
  </si>
  <si>
    <t>Task</t>
  </si>
  <si>
    <t>Date</t>
  </si>
  <si>
    <t>Duration</t>
  </si>
  <si>
    <t>Window Start</t>
  </si>
  <si>
    <t>Window End</t>
  </si>
  <si>
    <t>Submission deadline</t>
  </si>
  <si>
    <t>Week Number</t>
  </si>
  <si>
    <t>Accounting</t>
  </si>
  <si>
    <t xml:space="preserve">Pre Release </t>
  </si>
  <si>
    <t>Core</t>
  </si>
  <si>
    <t>Employer Set Project</t>
  </si>
  <si>
    <t>NA</t>
  </si>
  <si>
    <t>Complete calculations and produce a situational analysis using primary sources</t>
  </si>
  <si>
    <t>3 hours</t>
  </si>
  <si>
    <t>Plan a presentation</t>
  </si>
  <si>
    <t>2a</t>
  </si>
  <si>
    <t>30 mins</t>
  </si>
  <si>
    <t>Producing presentation slides and summaries</t>
  </si>
  <si>
    <t>2b</t>
  </si>
  <si>
    <t>2 hours 15 mins</t>
  </si>
  <si>
    <t>Deliver a presentation</t>
  </si>
  <si>
    <t>2c</t>
  </si>
  <si>
    <t>45 mins</t>
  </si>
  <si>
    <t>Produce a report and review financial documents</t>
  </si>
  <si>
    <t>2 hours 45 mins</t>
  </si>
  <si>
    <t>Produce a report for internal stakeholders</t>
  </si>
  <si>
    <t>Review how well you have performed across Tasks 1 to 4</t>
  </si>
  <si>
    <t>1 hour</t>
  </si>
  <si>
    <t>Craft and Design</t>
  </si>
  <si>
    <t>All Tasks</t>
  </si>
  <si>
    <t>Employer Set Project: Ceramics Maker</t>
  </si>
  <si>
    <t>All</t>
  </si>
  <si>
    <t>19 hours 30 mins</t>
  </si>
  <si>
    <t>Employer Set Project: Textiles and Fashion Maker</t>
  </si>
  <si>
    <t>Employer Set Project: Jewellery Maker</t>
  </si>
  <si>
    <t>Employer Set Project: Furniture Maker</t>
  </si>
  <si>
    <t>Design, Surveying and Planning for Construction</t>
  </si>
  <si>
    <t>Pre Release Research</t>
  </si>
  <si>
    <t xml:space="preserve">Project Planning Report/Gantt Chart </t>
  </si>
  <si>
    <t>2 hours 30 mins</t>
  </si>
  <si>
    <t xml:space="preserve">Design Sketches (CAD)/Presentation </t>
  </si>
  <si>
    <t>10 hours</t>
  </si>
  <si>
    <t>Calculations</t>
  </si>
  <si>
    <t>Group Presentation</t>
  </si>
  <si>
    <t>2 hours</t>
  </si>
  <si>
    <t>Digital Production, Design and Development</t>
  </si>
  <si>
    <t>Planning a Project</t>
  </si>
  <si>
    <t>Identifying and fixing defects in an existing code</t>
  </si>
  <si>
    <t>Designing a solution</t>
  </si>
  <si>
    <t>Developing a solution</t>
  </si>
  <si>
    <t>4a</t>
  </si>
  <si>
    <t>4 hours</t>
  </si>
  <si>
    <t>Reflective evaluation</t>
  </si>
  <si>
    <t>4b</t>
  </si>
  <si>
    <t>1 hour 30 mins</t>
  </si>
  <si>
    <t xml:space="preserve">Finance </t>
  </si>
  <si>
    <t>Complete a written report from research</t>
  </si>
  <si>
    <t>Complete a written report about the current situation of a client</t>
  </si>
  <si>
    <t>2 hours 05 mins</t>
  </si>
  <si>
    <t>Complete a form and a report on procedure</t>
  </si>
  <si>
    <t>2 hours 25 mins</t>
  </si>
  <si>
    <t>Complete a guidance document to solve a problem</t>
  </si>
  <si>
    <t>Complete a plan, review risks and present your findings</t>
  </si>
  <si>
    <t>5a-5c</t>
  </si>
  <si>
    <t>Independently produce and present a presentation</t>
  </si>
  <si>
    <t>5d</t>
  </si>
  <si>
    <t>Review how well you have performed across Tasks 1 to 5</t>
  </si>
  <si>
    <t>Legal Services</t>
  </si>
  <si>
    <t>Pre-release task: Research a topic</t>
  </si>
  <si>
    <t>Analyse research materials</t>
  </si>
  <si>
    <t>Review and advise on a problematic situation and legal document</t>
  </si>
  <si>
    <t xml:space="preserve">2 hours </t>
  </si>
  <si>
    <t>Complete a conflict-of-interest form and advise on ethical situations</t>
  </si>
  <si>
    <t>Collaborate with colleagues and third parties to solve a problem</t>
  </si>
  <si>
    <t>4a&amp;b</t>
  </si>
  <si>
    <t>1 hour 45 mins</t>
  </si>
  <si>
    <t>Draft a letter</t>
  </si>
  <si>
    <t>4c</t>
  </si>
  <si>
    <t>Create a presentation</t>
  </si>
  <si>
    <t>5a</t>
  </si>
  <si>
    <t>5b</t>
  </si>
  <si>
    <t>Review how well you have performed across tasks 1 to 5 and complete a reflective account</t>
  </si>
  <si>
    <t>Media, Broadcast and Production</t>
  </si>
  <si>
    <t>16 hours 30 mins</t>
  </si>
  <si>
    <t xml:space="preserve"> </t>
  </si>
  <si>
    <t>1a</t>
  </si>
  <si>
    <t>1b</t>
  </si>
  <si>
    <t>1a&amp;b</t>
  </si>
  <si>
    <t>3a</t>
  </si>
  <si>
    <t>3b</t>
  </si>
  <si>
    <t>5c</t>
  </si>
  <si>
    <t>6a</t>
  </si>
  <si>
    <t>6b</t>
  </si>
  <si>
    <t>6c</t>
  </si>
  <si>
    <t>8a</t>
  </si>
  <si>
    <t>8b</t>
  </si>
  <si>
    <t>8c</t>
  </si>
  <si>
    <t>8d</t>
  </si>
  <si>
    <t>Exams Alphabetical</t>
  </si>
  <si>
    <t>Time</t>
  </si>
  <si>
    <t>Business Principles in Accounting</t>
  </si>
  <si>
    <t>Paper 1</t>
  </si>
  <si>
    <t>Morning</t>
  </si>
  <si>
    <t>Application of Accounting</t>
  </si>
  <si>
    <t>Paper 2</t>
  </si>
  <si>
    <t>Core: Examination</t>
  </si>
  <si>
    <t>Core Paper</t>
  </si>
  <si>
    <t xml:space="preserve">Science and Building Technology  </t>
  </si>
  <si>
    <t xml:space="preserve">Core </t>
  </si>
  <si>
    <t>Construction Industry and Sustainability</t>
  </si>
  <si>
    <t>Digital Analysis, Legislation and Emerging Issues</t>
  </si>
  <si>
    <t>The Business Environment</t>
  </si>
  <si>
    <t>Business Principles in Finance</t>
  </si>
  <si>
    <t>Application of Finance</t>
  </si>
  <si>
    <t>Business Principles for Legal Services</t>
  </si>
  <si>
    <t xml:space="preserve"> Legal Services</t>
  </si>
  <si>
    <t>Application of Law</t>
  </si>
  <si>
    <t>Assessment Series</t>
  </si>
  <si>
    <t>Window start</t>
  </si>
  <si>
    <t>Window end</t>
  </si>
  <si>
    <t>Window length</t>
  </si>
  <si>
    <t xml:space="preserve">Business Principles in Accounting </t>
  </si>
  <si>
    <t xml:space="preserve">Pre-release </t>
  </si>
  <si>
    <t xml:space="preserve">Produce a report and review financial documents </t>
  </si>
  <si>
    <t xml:space="preserve">Core: Examination </t>
  </si>
  <si>
    <t>All Tasks (within window)</t>
  </si>
  <si>
    <t xml:space="preserve">Employer Set Project </t>
  </si>
  <si>
    <t>Project planning report/ gantt chart</t>
  </si>
  <si>
    <t>Design sketches (CAD)/ presentation</t>
  </si>
  <si>
    <t>Group presentation</t>
  </si>
  <si>
    <t xml:space="preserve">Digital Production, Design and Development </t>
  </si>
  <si>
    <t xml:space="preserve">The Business Environment </t>
  </si>
  <si>
    <t>Planning a project</t>
  </si>
  <si>
    <t>Finance</t>
  </si>
  <si>
    <t xml:space="preserve">Construction Industry and Sustainability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</si>
</sst>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F800]dddd\,\ mmmm\ dd\,\ yyyy"/>
    <numFmt numFmtId="165" formatCode="dd/mm/yyyy;@"/>
  </numFmts>
  <fonts count="27" x14ac:knownFonts="1">
    <font>
      <sz val="11"/>
      <color theme="1"/>
      <name val="Calibri"/>
      <family val="2"/>
      <scheme val="minor"/>
    </font>
    <font>
      <sz val="12"/>
      <color theme="1"/>
      <name val="Calibri"/>
      <family val="2"/>
      <scheme val="minor"/>
    </font>
    <font>
      <sz val="11"/>
      <color rgb="FF000000"/>
      <name val="Corbel"/>
      <family val="2"/>
    </font>
    <font>
      <sz val="9"/>
      <color rgb="FF000000"/>
      <name val="Open Sans"/>
      <family val="2"/>
    </font>
    <font>
      <b/>
      <sz val="14"/>
      <color rgb="FF003057"/>
      <name val="Open Sans"/>
      <family val="2"/>
    </font>
    <font>
      <sz val="14"/>
      <color rgb="FF000000"/>
      <name val="Open Sans"/>
      <family val="2"/>
    </font>
    <font>
      <sz val="11"/>
      <color rgb="FF000000"/>
      <name val="Open Sans"/>
      <family val="2"/>
    </font>
    <font>
      <sz val="14"/>
      <color rgb="FF003057"/>
      <name val="Open Sans"/>
      <family val="2"/>
    </font>
    <font>
      <b/>
      <sz val="16"/>
      <color rgb="FF003057"/>
      <name val="Open Sans"/>
      <family val="2"/>
    </font>
    <font>
      <b/>
      <sz val="10"/>
      <color rgb="FFFFFFFF"/>
      <name val="Open Sans"/>
      <family val="2"/>
    </font>
    <font>
      <b/>
      <sz val="11"/>
      <color rgb="FFFFFFFF"/>
      <name val="Corbel"/>
      <family val="2"/>
    </font>
    <font>
      <sz val="10"/>
      <color rgb="FF000000"/>
      <name val="Open Sans"/>
      <family val="2"/>
    </font>
    <font>
      <sz val="10"/>
      <name val="Open Sans"/>
      <family val="2"/>
    </font>
    <font>
      <b/>
      <sz val="12"/>
      <color rgb="FFFFFFFF"/>
      <name val="Corbel"/>
      <family val="2"/>
    </font>
    <font>
      <b/>
      <sz val="12"/>
      <color rgb="FFFFFFFF"/>
      <name val="Open Sans"/>
      <family val="2"/>
    </font>
    <font>
      <sz val="12"/>
      <color rgb="FF000000"/>
      <name val="Open Sans"/>
      <family val="2"/>
    </font>
    <font>
      <b/>
      <sz val="14"/>
      <color theme="0"/>
      <name val="Calibri"/>
      <family val="2"/>
      <scheme val="minor"/>
    </font>
    <font>
      <sz val="14"/>
      <color theme="1"/>
      <name val="Calibri"/>
      <family val="2"/>
      <scheme val="minor"/>
    </font>
    <font>
      <u/>
      <sz val="11"/>
      <color theme="10"/>
      <name val="Calibri"/>
      <family val="2"/>
      <scheme val="minor"/>
    </font>
    <font>
      <sz val="18"/>
      <color rgb="FF003057"/>
      <name val="Open Sans"/>
      <family val="2"/>
    </font>
    <font>
      <sz val="11"/>
      <color rgb="FF003057"/>
      <name val="Open Sans"/>
      <family val="2"/>
    </font>
    <font>
      <b/>
      <sz val="12"/>
      <color theme="1"/>
      <name val="Calibri"/>
      <family val="2"/>
      <scheme val="minor"/>
    </font>
    <font>
      <sz val="10"/>
      <color theme="1"/>
      <name val="Calibri"/>
      <family val="2"/>
      <scheme val="minor"/>
    </font>
    <font>
      <sz val="10"/>
      <color rgb="FF000000"/>
      <name val="Calibri"/>
      <family val="2"/>
      <scheme val="minor"/>
    </font>
    <font>
      <b/>
      <sz val="10"/>
      <color rgb="FF003057"/>
      <name val="Calibri"/>
      <family val="2"/>
      <scheme val="minor"/>
    </font>
    <font>
      <sz val="7"/>
      <color rgb="FF000000"/>
      <name val="Open Sans"/>
      <family val="2"/>
    </font>
    <font>
      <sz val="10"/>
      <color theme="1"/>
      <name val="Open Sans"/>
      <family val="2"/>
    </font>
  </fonts>
  <fills count="5">
    <fill>
      <patternFill patternType="none"/>
    </fill>
    <fill>
      <patternFill patternType="gray125"/>
    </fill>
    <fill>
      <patternFill patternType="solid">
        <fgColor rgb="FF003057"/>
        <bgColor rgb="FF000000"/>
      </patternFill>
    </fill>
    <fill>
      <patternFill patternType="solid">
        <fgColor theme="4" tint="-0.499984740745262"/>
        <bgColor indexed="64"/>
      </patternFill>
    </fill>
    <fill>
      <patternFill patternType="solid">
        <fgColor theme="4" tint="0.79998168889431442"/>
        <bgColor theme="4" tint="0.79998168889431442"/>
      </patternFill>
    </fill>
  </fills>
  <borders count="13">
    <border>
      <left/>
      <right/>
      <top/>
      <bottom/>
      <diagonal/>
    </border>
    <border>
      <left/>
      <right/>
      <top style="thick">
        <color rgb="FF003057"/>
      </top>
      <bottom style="thick">
        <color rgb="FF003057"/>
      </bottom>
      <diagonal/>
    </border>
    <border>
      <left style="thin">
        <color rgb="FF003057"/>
      </left>
      <right style="thin">
        <color rgb="FF003057"/>
      </right>
      <top style="thin">
        <color rgb="FF003057"/>
      </top>
      <bottom style="thin">
        <color rgb="FF003057"/>
      </bottom>
      <diagonal/>
    </border>
    <border>
      <left style="thin">
        <color rgb="FF003057"/>
      </left>
      <right style="thin">
        <color rgb="FF003057"/>
      </right>
      <top style="thin">
        <color rgb="FF003057"/>
      </top>
      <bottom/>
      <diagonal/>
    </border>
    <border>
      <left/>
      <right style="thin">
        <color rgb="FF003057"/>
      </right>
      <top style="thin">
        <color rgb="FF003057"/>
      </top>
      <bottom style="thin">
        <color rgb="FF003057"/>
      </bottom>
      <diagonal/>
    </border>
    <border>
      <left style="thin">
        <color rgb="FF003057"/>
      </left>
      <right/>
      <top style="thin">
        <color rgb="FF003057"/>
      </top>
      <bottom style="thin">
        <color rgb="FF003057"/>
      </bottom>
      <diagonal/>
    </border>
    <border>
      <left/>
      <right style="thin">
        <color rgb="FF003057"/>
      </right>
      <top/>
      <bottom style="thin">
        <color rgb="FF003057"/>
      </bottom>
      <diagonal/>
    </border>
    <border>
      <left style="thin">
        <color rgb="FF003057"/>
      </left>
      <right style="thin">
        <color rgb="FF003057"/>
      </right>
      <top/>
      <bottom style="thin">
        <color rgb="FF003057"/>
      </bottom>
      <diagonal/>
    </border>
    <border>
      <left style="thin">
        <color rgb="FF003057"/>
      </left>
      <right/>
      <top/>
      <bottom style="thin">
        <color rgb="FF003057"/>
      </bottom>
      <diagonal/>
    </border>
    <border>
      <left/>
      <right style="thin">
        <color rgb="FF003057"/>
      </right>
      <top style="thin">
        <color rgb="FF003057"/>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18" fillId="0" borderId="0" applyNumberFormat="0" applyFill="0" applyBorder="0" applyAlignment="0" applyProtection="0"/>
  </cellStyleXfs>
  <cellXfs count="127">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vertical="center"/>
    </xf>
    <xf numFmtId="0" fontId="6" fillId="0" borderId="0" xfId="0" applyFont="1" applyAlignment="1">
      <alignment vertical="center"/>
    </xf>
    <xf numFmtId="0" fontId="2" fillId="0" borderId="2" xfId="0" applyFont="1" applyBorder="1" applyAlignment="1">
      <alignment vertical="center"/>
    </xf>
    <xf numFmtId="0" fontId="0" fillId="0" borderId="0" xfId="0" applyAlignment="1">
      <alignment vertical="center"/>
    </xf>
    <xf numFmtId="0" fontId="3" fillId="0" borderId="0" xfId="0" applyFont="1" applyAlignment="1">
      <alignment horizontal="center" vertical="center"/>
    </xf>
    <xf numFmtId="0" fontId="5" fillId="0" borderId="0" xfId="0" applyFont="1" applyAlignment="1">
      <alignment horizontal="center" vertical="center"/>
    </xf>
    <xf numFmtId="0" fontId="6" fillId="0" borderId="1" xfId="0"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4" fillId="0" borderId="0" xfId="0" applyFont="1" applyAlignment="1">
      <alignment vertical="center"/>
    </xf>
    <xf numFmtId="0" fontId="7" fillId="0" borderId="0" xfId="0" applyFont="1" applyAlignment="1">
      <alignment vertical="center"/>
    </xf>
    <xf numFmtId="0" fontId="8" fillId="0" borderId="1" xfId="0" applyFont="1" applyBorder="1" applyAlignment="1">
      <alignment vertical="center"/>
    </xf>
    <xf numFmtId="0" fontId="11" fillId="0" borderId="2" xfId="0" applyFont="1" applyBorder="1" applyAlignment="1">
      <alignment vertical="center"/>
    </xf>
    <xf numFmtId="0" fontId="4" fillId="0" borderId="0" xfId="0" applyFont="1" applyAlignment="1">
      <alignment horizontal="center" vertical="center"/>
    </xf>
    <xf numFmtId="0" fontId="11" fillId="0" borderId="2" xfId="0" applyFont="1" applyBorder="1" applyAlignment="1">
      <alignment horizontal="center" vertical="center"/>
    </xf>
    <xf numFmtId="0" fontId="9" fillId="0" borderId="0" xfId="0" applyFont="1" applyAlignment="1">
      <alignment vertical="center"/>
    </xf>
    <xf numFmtId="0" fontId="7" fillId="0" borderId="0" xfId="0" applyFont="1" applyAlignment="1">
      <alignment horizontal="center" vertical="center"/>
    </xf>
    <xf numFmtId="0" fontId="11" fillId="0" borderId="4" xfId="0" applyFont="1" applyBorder="1" applyAlignment="1">
      <alignment vertical="center"/>
    </xf>
    <xf numFmtId="0" fontId="9" fillId="2" borderId="6" xfId="0" applyFont="1" applyFill="1" applyBorder="1" applyAlignment="1">
      <alignment vertical="center"/>
    </xf>
    <xf numFmtId="0" fontId="9" fillId="2" borderId="7" xfId="0" applyFont="1" applyFill="1" applyBorder="1" applyAlignment="1">
      <alignment horizontal="center" vertical="center"/>
    </xf>
    <xf numFmtId="0" fontId="9" fillId="2" borderId="7" xfId="0" applyFont="1" applyFill="1" applyBorder="1" applyAlignment="1">
      <alignment vertical="center"/>
    </xf>
    <xf numFmtId="0" fontId="10" fillId="2" borderId="7" xfId="0" applyFont="1" applyFill="1" applyBorder="1" applyAlignment="1">
      <alignment vertical="center"/>
    </xf>
    <xf numFmtId="0" fontId="13" fillId="2" borderId="4" xfId="0" applyFont="1" applyFill="1" applyBorder="1" applyAlignment="1">
      <alignment vertical="center"/>
    </xf>
    <xf numFmtId="0" fontId="14" fillId="2" borderId="2" xfId="0" applyFont="1" applyFill="1" applyBorder="1" applyAlignment="1">
      <alignment horizontal="center" vertical="center"/>
    </xf>
    <xf numFmtId="0" fontId="14" fillId="2" borderId="2" xfId="0" applyFont="1" applyFill="1" applyBorder="1" applyAlignment="1">
      <alignment vertical="center"/>
    </xf>
    <xf numFmtId="0" fontId="13" fillId="2" borderId="2" xfId="0" applyFont="1" applyFill="1" applyBorder="1" applyAlignment="1">
      <alignment vertical="center"/>
    </xf>
    <xf numFmtId="0" fontId="13" fillId="2" borderId="2" xfId="0" applyFont="1" applyFill="1" applyBorder="1" applyAlignment="1">
      <alignment horizontal="center" vertical="center"/>
    </xf>
    <xf numFmtId="0" fontId="15" fillId="0" borderId="0" xfId="0" applyFont="1" applyAlignment="1">
      <alignment vertical="center"/>
    </xf>
    <xf numFmtId="0" fontId="1" fillId="0" borderId="0" xfId="0" applyFont="1" applyAlignment="1">
      <alignment vertical="center"/>
    </xf>
    <xf numFmtId="0" fontId="16" fillId="3" borderId="0" xfId="0" applyFont="1" applyFill="1" applyAlignment="1">
      <alignment horizontal="center" vertical="center" wrapText="1"/>
    </xf>
    <xf numFmtId="0" fontId="16" fillId="3" borderId="0" xfId="0" applyFont="1" applyFill="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vertical="center"/>
    </xf>
    <xf numFmtId="165" fontId="0" fillId="0" borderId="0" xfId="0" applyNumberFormat="1" applyAlignment="1">
      <alignment horizontal="left" vertical="center"/>
    </xf>
    <xf numFmtId="0" fontId="0" fillId="0" borderId="0" xfId="0" applyAlignment="1">
      <alignment horizontal="left"/>
    </xf>
    <xf numFmtId="164" fontId="0" fillId="0" borderId="0" xfId="0" applyNumberFormat="1" applyAlignment="1">
      <alignment horizontal="left" vertical="center"/>
    </xf>
    <xf numFmtId="0" fontId="16" fillId="3" borderId="0" xfId="0" applyFont="1" applyFill="1" applyAlignment="1">
      <alignment horizontal="left" vertical="center"/>
    </xf>
    <xf numFmtId="14" fontId="6" fillId="0" borderId="0" xfId="0" applyNumberFormat="1" applyFont="1" applyAlignment="1">
      <alignment horizontal="center" vertical="center"/>
    </xf>
    <xf numFmtId="14" fontId="6" fillId="0" borderId="1" xfId="0" applyNumberFormat="1" applyFont="1" applyBorder="1" applyAlignment="1">
      <alignment horizontal="center" vertical="center"/>
    </xf>
    <xf numFmtId="14" fontId="13" fillId="2" borderId="2" xfId="0" applyNumberFormat="1" applyFont="1" applyFill="1" applyBorder="1" applyAlignment="1">
      <alignment horizontal="center" vertical="center"/>
    </xf>
    <xf numFmtId="14" fontId="0" fillId="0" borderId="0" xfId="0" applyNumberFormat="1" applyAlignment="1">
      <alignment horizontal="center" vertical="center"/>
    </xf>
    <xf numFmtId="164" fontId="6" fillId="0" borderId="0" xfId="0" applyNumberFormat="1" applyFont="1" applyAlignment="1">
      <alignment vertical="center"/>
    </xf>
    <xf numFmtId="164" fontId="6" fillId="0" borderId="1" xfId="0" applyNumberFormat="1" applyFont="1" applyBorder="1" applyAlignment="1">
      <alignment vertical="center"/>
    </xf>
    <xf numFmtId="164" fontId="14" fillId="2" borderId="2" xfId="0" applyNumberFormat="1" applyFont="1" applyFill="1" applyBorder="1" applyAlignment="1">
      <alignment vertical="center"/>
    </xf>
    <xf numFmtId="164" fontId="0" fillId="0" borderId="0" xfId="0" applyNumberFormat="1" applyAlignment="1">
      <alignment vertical="center"/>
    </xf>
    <xf numFmtId="14" fontId="6" fillId="0" borderId="0" xfId="0" applyNumberFormat="1" applyFont="1" applyAlignment="1">
      <alignment vertical="center"/>
    </xf>
    <xf numFmtId="14" fontId="6" fillId="0" borderId="1" xfId="0" applyNumberFormat="1" applyFont="1" applyBorder="1" applyAlignment="1">
      <alignment vertical="center"/>
    </xf>
    <xf numFmtId="14" fontId="0" fillId="0" borderId="0" xfId="0" applyNumberFormat="1" applyAlignment="1">
      <alignment vertical="center"/>
    </xf>
    <xf numFmtId="14" fontId="14" fillId="2" borderId="5" xfId="0" applyNumberFormat="1" applyFont="1" applyFill="1" applyBorder="1" applyAlignment="1">
      <alignment vertical="center"/>
    </xf>
    <xf numFmtId="0" fontId="6" fillId="0" borderId="10" xfId="0" applyFont="1" applyBorder="1" applyAlignment="1">
      <alignment horizontal="center" vertical="center"/>
    </xf>
    <xf numFmtId="0" fontId="14" fillId="2" borderId="10" xfId="0" applyFont="1" applyFill="1" applyBorder="1" applyAlignment="1">
      <alignment horizontal="center" vertical="center"/>
    </xf>
    <xf numFmtId="14" fontId="2" fillId="0" borderId="0" xfId="0" applyNumberFormat="1" applyFont="1" applyAlignment="1">
      <alignment horizontal="left" vertical="center"/>
    </xf>
    <xf numFmtId="0" fontId="5" fillId="0" borderId="0" xfId="0" applyFont="1" applyAlignment="1">
      <alignment horizontal="left" vertical="center"/>
    </xf>
    <xf numFmtId="14" fontId="5" fillId="0" borderId="0" xfId="0" applyNumberFormat="1" applyFont="1" applyAlignment="1">
      <alignment horizontal="left" vertical="center"/>
    </xf>
    <xf numFmtId="14" fontId="6" fillId="0" borderId="1" xfId="0" applyNumberFormat="1" applyFont="1" applyBorder="1" applyAlignment="1">
      <alignment horizontal="left" vertical="center"/>
    </xf>
    <xf numFmtId="0" fontId="6" fillId="0" borderId="1" xfId="0" applyFont="1" applyBorder="1" applyAlignment="1">
      <alignment horizontal="left" vertical="center"/>
    </xf>
    <xf numFmtId="14" fontId="6" fillId="0" borderId="0" xfId="0" applyNumberFormat="1" applyFont="1" applyAlignment="1">
      <alignment horizontal="left" vertical="center"/>
    </xf>
    <xf numFmtId="0" fontId="6" fillId="0" borderId="0" xfId="0" applyFont="1" applyAlignment="1">
      <alignment horizontal="left" vertical="center"/>
    </xf>
    <xf numFmtId="14" fontId="9" fillId="2" borderId="7" xfId="0" applyNumberFormat="1" applyFont="1" applyFill="1" applyBorder="1" applyAlignment="1">
      <alignment horizontal="left" vertical="center"/>
    </xf>
    <xf numFmtId="0" fontId="9" fillId="2" borderId="7" xfId="0" applyFont="1" applyFill="1" applyBorder="1" applyAlignment="1">
      <alignment horizontal="left" vertical="center"/>
    </xf>
    <xf numFmtId="0" fontId="9" fillId="2" borderId="8" xfId="0" applyFont="1" applyFill="1" applyBorder="1" applyAlignment="1">
      <alignment horizontal="left" vertical="center"/>
    </xf>
    <xf numFmtId="14" fontId="11" fillId="0" borderId="2" xfId="0" applyNumberFormat="1" applyFont="1" applyBorder="1" applyAlignment="1">
      <alignment horizontal="left" vertical="center"/>
    </xf>
    <xf numFmtId="0" fontId="11" fillId="0" borderId="5" xfId="0" applyFont="1" applyBorder="1" applyAlignment="1">
      <alignment horizontal="left" vertical="center"/>
    </xf>
    <xf numFmtId="14" fontId="3" fillId="0" borderId="0" xfId="0" applyNumberFormat="1" applyFont="1" applyAlignment="1">
      <alignment horizontal="left" vertical="center"/>
    </xf>
    <xf numFmtId="0" fontId="3" fillId="0" borderId="0" xfId="0" applyFont="1" applyAlignment="1">
      <alignment horizontal="left" vertical="center"/>
    </xf>
    <xf numFmtId="14" fontId="0" fillId="0" borderId="0" xfId="0" applyNumberFormat="1" applyAlignment="1">
      <alignment horizontal="left" vertical="center"/>
    </xf>
    <xf numFmtId="0" fontId="2" fillId="0" borderId="4" xfId="0" applyFont="1" applyBorder="1" applyAlignment="1">
      <alignment vertical="center"/>
    </xf>
    <xf numFmtId="164" fontId="12" fillId="0" borderId="2" xfId="0" applyNumberFormat="1" applyFont="1" applyBorder="1" applyAlignment="1">
      <alignment vertical="center"/>
    </xf>
    <xf numFmtId="14" fontId="12" fillId="0" borderId="5" xfId="0" applyNumberFormat="1" applyFont="1" applyBorder="1" applyAlignment="1">
      <alignment vertical="center"/>
    </xf>
    <xf numFmtId="0" fontId="12" fillId="0" borderId="10" xfId="0" applyFont="1" applyBorder="1" applyAlignment="1">
      <alignment horizontal="center" vertical="center"/>
    </xf>
    <xf numFmtId="0" fontId="2" fillId="0" borderId="2" xfId="0" applyFont="1" applyBorder="1" applyAlignment="1">
      <alignment horizontal="center" vertical="center"/>
    </xf>
    <xf numFmtId="0" fontId="11" fillId="0" borderId="9" xfId="0" applyFont="1" applyBorder="1" applyAlignment="1">
      <alignment vertical="center"/>
    </xf>
    <xf numFmtId="0" fontId="11" fillId="0" borderId="3" xfId="0" applyFont="1" applyBorder="1" applyAlignment="1">
      <alignment horizontal="center" vertical="center"/>
    </xf>
    <xf numFmtId="0" fontId="11" fillId="0" borderId="3" xfId="0" applyFont="1" applyBorder="1" applyAlignment="1">
      <alignment vertical="center"/>
    </xf>
    <xf numFmtId="0" fontId="2" fillId="0" borderId="3" xfId="0" applyFont="1" applyBorder="1" applyAlignment="1">
      <alignment vertical="center"/>
    </xf>
    <xf numFmtId="0" fontId="12" fillId="0" borderId="2" xfId="0" applyFont="1" applyBorder="1" applyAlignment="1">
      <alignment horizontal="left" vertical="center"/>
    </xf>
    <xf numFmtId="0" fontId="2" fillId="0" borderId="0" xfId="0" applyFont="1"/>
    <xf numFmtId="0" fontId="8" fillId="0" borderId="0" xfId="0" applyFont="1" applyAlignment="1">
      <alignment wrapText="1"/>
    </xf>
    <xf numFmtId="0" fontId="20" fillId="0" borderId="0" xfId="0" applyFont="1"/>
    <xf numFmtId="0" fontId="18" fillId="0" borderId="0" xfId="1" applyFill="1" applyBorder="1" applyAlignment="1"/>
    <xf numFmtId="0" fontId="21" fillId="0" borderId="0" xfId="0" applyFont="1"/>
    <xf numFmtId="0" fontId="19" fillId="0" borderId="0" xfId="0" applyFont="1"/>
    <xf numFmtId="0" fontId="0" fillId="0" borderId="0" xfId="0" applyAlignment="1">
      <alignment horizontal="left" vertical="center" wrapText="1"/>
    </xf>
    <xf numFmtId="0" fontId="7" fillId="0" borderId="0" xfId="0" applyFont="1"/>
    <xf numFmtId="0" fontId="8" fillId="0" borderId="1" xfId="0" applyFont="1" applyBorder="1" applyAlignment="1">
      <alignment horizontal="left" vertical="center"/>
    </xf>
    <xf numFmtId="0" fontId="4" fillId="0" borderId="0" xfId="0" applyFont="1" applyAlignment="1">
      <alignment horizontal="left" vertical="center"/>
    </xf>
    <xf numFmtId="0" fontId="7" fillId="0" borderId="0" xfId="0" applyFont="1" applyAlignment="1">
      <alignment horizontal="left" vertical="center"/>
    </xf>
    <xf numFmtId="0" fontId="22" fillId="0" borderId="0" xfId="0" applyFont="1" applyAlignment="1">
      <alignment horizontal="left" vertical="center" wrapText="1" readingOrder="1"/>
    </xf>
    <xf numFmtId="0" fontId="23" fillId="0" borderId="0" xfId="0" applyFont="1" applyAlignment="1">
      <alignment horizontal="left" vertical="center" wrapText="1" readingOrder="1"/>
    </xf>
    <xf numFmtId="0" fontId="22" fillId="0" borderId="0" xfId="0" applyFont="1" applyAlignment="1">
      <alignment horizontal="left" vertical="center" wrapText="1"/>
    </xf>
    <xf numFmtId="0" fontId="22" fillId="0" borderId="0" xfId="0" applyFont="1" applyAlignment="1">
      <alignment horizontal="left" vertical="center"/>
    </xf>
    <xf numFmtId="0" fontId="6" fillId="0" borderId="1" xfId="0" applyFont="1" applyBorder="1" applyAlignment="1">
      <alignment horizontal="left" vertical="center" wrapText="1"/>
    </xf>
    <xf numFmtId="0" fontId="4" fillId="0" borderId="0" xfId="0" applyFont="1" applyAlignment="1">
      <alignment horizontal="left" vertical="center" wrapText="1"/>
    </xf>
    <xf numFmtId="0" fontId="7" fillId="0" borderId="0" xfId="0" applyFont="1" applyAlignment="1">
      <alignment horizontal="left" vertical="center" wrapText="1"/>
    </xf>
    <xf numFmtId="0" fontId="24" fillId="0" borderId="0" xfId="0" applyFont="1" applyAlignment="1">
      <alignment horizontal="left" vertical="center" wrapText="1"/>
    </xf>
    <xf numFmtId="0" fontId="25" fillId="0" borderId="0" xfId="0" applyFont="1"/>
    <xf numFmtId="0" fontId="8" fillId="0" borderId="0" xfId="0" applyFont="1" applyAlignment="1">
      <alignment horizontal="left" vertical="center"/>
    </xf>
    <xf numFmtId="14" fontId="12" fillId="0" borderId="2" xfId="0" applyNumberFormat="1" applyFont="1" applyBorder="1" applyAlignment="1">
      <alignment vertical="center"/>
    </xf>
    <xf numFmtId="0" fontId="2" fillId="0" borderId="9" xfId="0" applyFont="1" applyBorder="1" applyAlignment="1">
      <alignment vertical="center"/>
    </xf>
    <xf numFmtId="0" fontId="2" fillId="0" borderId="3" xfId="0" applyFont="1" applyBorder="1" applyAlignment="1">
      <alignment horizontal="center" vertical="center"/>
    </xf>
    <xf numFmtId="14" fontId="12" fillId="0" borderId="3" xfId="0" applyNumberFormat="1" applyFont="1" applyBorder="1" applyAlignment="1">
      <alignment vertical="center"/>
    </xf>
    <xf numFmtId="0" fontId="12" fillId="0" borderId="11" xfId="0" applyFont="1" applyBorder="1" applyAlignment="1">
      <alignment horizontal="center" vertical="center"/>
    </xf>
    <xf numFmtId="0" fontId="11" fillId="4" borderId="2" xfId="0" applyFont="1" applyFill="1" applyBorder="1" applyAlignment="1">
      <alignment vertical="center"/>
    </xf>
    <xf numFmtId="14" fontId="11" fillId="4" borderId="2" xfId="0" applyNumberFormat="1" applyFont="1" applyFill="1" applyBorder="1" applyAlignment="1">
      <alignment horizontal="left" vertical="center"/>
    </xf>
    <xf numFmtId="0" fontId="11" fillId="4" borderId="2" xfId="0" applyFont="1" applyFill="1" applyBorder="1" applyAlignment="1">
      <alignment horizontal="left" vertical="center"/>
    </xf>
    <xf numFmtId="165" fontId="0" fillId="0" borderId="10" xfId="0" applyNumberFormat="1" applyBorder="1" applyAlignment="1">
      <alignment horizontal="left" vertical="center"/>
    </xf>
    <xf numFmtId="0" fontId="0" fillId="0" borderId="10" xfId="0" applyBorder="1" applyAlignment="1">
      <alignment horizontal="left" vertical="center"/>
    </xf>
    <xf numFmtId="14" fontId="11" fillId="0" borderId="2" xfId="0" applyNumberFormat="1" applyFont="1" applyBorder="1" applyAlignment="1">
      <alignment horizontal="center" vertical="center" wrapText="1"/>
    </xf>
    <xf numFmtId="14" fontId="0" fillId="0" borderId="2" xfId="0" applyNumberFormat="1" applyBorder="1" applyAlignment="1">
      <alignment horizontal="center" vertical="center"/>
    </xf>
    <xf numFmtId="0" fontId="11" fillId="4" borderId="2" xfId="0" applyFont="1" applyFill="1" applyBorder="1" applyAlignment="1">
      <alignment horizontal="center" vertical="center"/>
    </xf>
    <xf numFmtId="0" fontId="0" fillId="0" borderId="10" xfId="0" applyBorder="1" applyAlignment="1">
      <alignment horizontal="left" vertical="center" wrapText="1"/>
    </xf>
    <xf numFmtId="0" fontId="0" fillId="0" borderId="10" xfId="0" applyBorder="1" applyAlignment="1">
      <alignment horizontal="center" vertical="center"/>
    </xf>
    <xf numFmtId="164" fontId="0" fillId="0" borderId="10" xfId="0" applyNumberFormat="1" applyBorder="1" applyAlignment="1">
      <alignment horizontal="left" vertical="center"/>
    </xf>
    <xf numFmtId="165" fontId="26" fillId="0" borderId="0" xfId="0" applyNumberFormat="1" applyFont="1" applyAlignment="1">
      <alignment horizontal="center" vertical="center"/>
    </xf>
    <xf numFmtId="164" fontId="26" fillId="0" borderId="0" xfId="0" applyNumberFormat="1" applyFont="1" applyAlignment="1">
      <alignment horizontal="right" vertical="center"/>
    </xf>
    <xf numFmtId="0" fontId="26" fillId="0" borderId="0" xfId="0" applyFont="1" applyAlignment="1">
      <alignment horizontal="center" vertical="center"/>
    </xf>
    <xf numFmtId="0" fontId="11" fillId="0" borderId="2" xfId="0" applyFont="1" applyBorder="1" applyAlignment="1">
      <alignment horizontal="left" vertical="center"/>
    </xf>
    <xf numFmtId="0" fontId="11" fillId="0" borderId="9" xfId="0" applyFont="1" applyBorder="1" applyAlignment="1">
      <alignment horizontal="center" vertical="center"/>
    </xf>
    <xf numFmtId="0" fontId="2" fillId="0" borderId="0" xfId="0" applyFont="1" applyAlignment="1">
      <alignment vertical="center"/>
    </xf>
    <xf numFmtId="0" fontId="0" fillId="0" borderId="12" xfId="0" applyBorder="1" applyAlignment="1">
      <alignment horizontal="left" vertical="center"/>
    </xf>
    <xf numFmtId="14" fontId="26" fillId="0" borderId="0" xfId="0" applyNumberFormat="1" applyFont="1" applyAlignment="1">
      <alignment horizontal="center" vertical="center"/>
    </xf>
    <xf numFmtId="0" fontId="0" fillId="0" borderId="10" xfId="0" applyBorder="1" applyAlignment="1">
      <alignment horizontal="left"/>
    </xf>
    <xf numFmtId="0" fontId="0" fillId="0" borderId="0" xfId="0" applyAlignment="1">
      <alignment horizontal="left" vertical="center" wrapText="1"/>
    </xf>
    <xf numFmtId="0" fontId="0" fillId="0" borderId="10" xfId="0" applyFill="1" applyBorder="1" applyAlignment="1">
      <alignment horizontal="left"/>
    </xf>
  </cellXfs>
  <cellStyles count="2">
    <cellStyle name="Hyperlink" xfId="1" builtinId="8"/>
    <cellStyle name="Normal" xfId="0" builtinId="0"/>
  </cellStyles>
  <dxfs count="41">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border>
        <left style="thin">
          <color rgb="FF203764"/>
        </left>
        <right style="thin">
          <color rgb="FF203764"/>
        </right>
        <top style="thin">
          <color rgb="FF203764"/>
        </top>
        <bottom style="thin">
          <color rgb="FF203764"/>
        </bottom>
      </border>
    </dxf>
    <dxf>
      <font>
        <b val="0"/>
        <i val="0"/>
        <strike val="0"/>
        <condense val="0"/>
        <extend val="0"/>
        <outline val="0"/>
        <shadow val="0"/>
        <u val="none"/>
        <vertAlign val="baseline"/>
        <sz val="10"/>
        <color rgb="FF000000"/>
        <name val="Open Sans"/>
        <family val="2"/>
        <scheme val="none"/>
      </font>
      <numFmt numFmtId="0" formatCode="General"/>
      <fill>
        <patternFill patternType="solid">
          <fgColor rgb="FF000000"/>
          <bgColor rgb="FFD4EAE4"/>
        </patternFill>
      </fill>
      <alignment horizontal="left" vertical="center" textRotation="0" wrapText="0" indent="0" justifyLastLine="0" shrinkToFit="0" readingOrder="0"/>
      <border diagonalUp="0" diagonalDown="0">
        <left style="thin">
          <color rgb="FF003057"/>
        </left>
        <right/>
        <top style="thin">
          <color rgb="FF003057"/>
        </top>
        <bottom style="thin">
          <color rgb="FF003057"/>
        </bottom>
        <vertical/>
        <horizontal/>
      </border>
    </dxf>
    <dxf>
      <font>
        <b/>
        <i val="0"/>
        <strike val="0"/>
        <condense val="0"/>
        <extend val="0"/>
        <outline val="0"/>
        <shadow val="0"/>
        <u val="none"/>
        <vertAlign val="baseline"/>
        <sz val="10"/>
        <color rgb="FF005A70"/>
        <name val="Open Sans"/>
        <family val="2"/>
        <scheme val="none"/>
      </font>
      <numFmt numFmtId="0" formatCode="General"/>
      <fill>
        <patternFill patternType="solid">
          <fgColor rgb="FF000000"/>
          <bgColor rgb="FFD2DB0E"/>
        </patternFill>
      </fill>
      <alignment horizontal="left"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0"/>
        <color rgb="FF000000"/>
        <name val="Open Sans"/>
        <family val="2"/>
        <scheme val="none"/>
      </font>
      <numFmt numFmtId="19" formatCode="dd/mm/yyyy"/>
      <fill>
        <patternFill patternType="solid">
          <fgColor rgb="FF000000"/>
          <bgColor rgb="FFD4EAE4"/>
        </patternFill>
      </fill>
      <alignment horizontal="left"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rgb="FF000000"/>
        <name val="Open Sans"/>
        <family val="2"/>
        <scheme val="none"/>
      </font>
      <fill>
        <patternFill patternType="solid">
          <fgColor rgb="FF000000"/>
          <bgColor rgb="FFD4EAE4"/>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rgb="FF000000"/>
        <name val="Open Sans"/>
        <family val="2"/>
        <scheme val="none"/>
      </font>
      <fill>
        <patternFill patternType="solid">
          <fgColor rgb="FF000000"/>
          <bgColor rgb="FFD4EAE4"/>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rgb="FF000000"/>
        <name val="Open Sans"/>
        <family val="2"/>
        <scheme val="none"/>
      </font>
      <fill>
        <patternFill patternType="solid">
          <fgColor rgb="FF000000"/>
          <bgColor rgb="FFD4EAE4"/>
        </patternFill>
      </fill>
      <alignment horizontal="general"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0"/>
        <color rgb="FF000000"/>
        <name val="Open Sans"/>
        <family val="2"/>
        <scheme val="none"/>
      </font>
      <fill>
        <patternFill patternType="solid">
          <fgColor rgb="FF000000"/>
          <bgColor rgb="FFD4EAE4"/>
        </patternFill>
      </fill>
      <alignment horizontal="center" vertical="center"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dxf>
    <dxf>
      <font>
        <b val="0"/>
        <i val="0"/>
        <strike val="0"/>
        <condense val="0"/>
        <extend val="0"/>
        <outline val="0"/>
        <shadow val="0"/>
        <u val="none"/>
        <vertAlign val="baseline"/>
        <sz val="10"/>
        <color rgb="FF000000"/>
        <name val="Open Sans"/>
        <family val="2"/>
        <scheme val="none"/>
      </font>
      <fill>
        <patternFill patternType="solid">
          <fgColor rgb="FF000000"/>
          <bgColor rgb="FFD4EAE4"/>
        </patternFill>
      </fill>
      <alignment horizontal="general" vertical="center" textRotation="0" wrapText="0" indent="0" justifyLastLine="0" shrinkToFit="0" readingOrder="0"/>
      <border diagonalUp="0" diagonalDown="0">
        <left/>
        <right style="thin">
          <color rgb="FF003057"/>
        </right>
        <top style="thin">
          <color rgb="FF003057"/>
        </top>
        <bottom style="thin">
          <color rgb="FF003057"/>
        </bottom>
        <vertical/>
        <horizontal/>
      </border>
    </dxf>
    <dxf>
      <border outline="0">
        <top style="thin">
          <color rgb="FF003057"/>
        </top>
      </border>
    </dxf>
    <dxf>
      <border outline="0">
        <left style="thin">
          <color rgb="FF003057"/>
        </left>
        <right style="thin">
          <color rgb="FF003057"/>
        </right>
        <top style="thin">
          <color rgb="FF003057"/>
        </top>
        <bottom style="thin">
          <color rgb="FF003057"/>
        </bottom>
      </border>
    </dxf>
    <dxf>
      <border outline="0">
        <bottom style="thin">
          <color rgb="FF003057"/>
        </bottom>
      </border>
    </dxf>
    <dxf>
      <font>
        <b/>
        <i val="0"/>
        <strike val="0"/>
        <condense val="0"/>
        <extend val="0"/>
        <outline val="0"/>
        <shadow val="0"/>
        <u val="none"/>
        <vertAlign val="baseline"/>
        <sz val="10"/>
        <color rgb="FFFFFFFF"/>
        <name val="Open Sans"/>
        <family val="2"/>
        <scheme val="none"/>
      </font>
      <fill>
        <patternFill patternType="solid">
          <fgColor rgb="FF000000"/>
          <bgColor rgb="FF003057"/>
        </patternFill>
      </fill>
      <alignment horizontal="general" vertical="center" textRotation="0" wrapText="0" indent="0" justifyLastLine="0" shrinkToFit="0" readingOrder="0"/>
      <border diagonalUp="0" diagonalDown="0" outline="0">
        <left style="thin">
          <color rgb="FF003057"/>
        </left>
        <right style="thin">
          <color rgb="FF003057"/>
        </right>
        <top/>
        <bottom/>
      </border>
    </dxf>
    <dxf>
      <font>
        <b val="0"/>
        <i val="0"/>
        <strike val="0"/>
        <condense val="0"/>
        <extend val="0"/>
        <outline val="0"/>
        <shadow val="0"/>
        <u val="none"/>
        <vertAlign val="baseline"/>
        <sz val="10"/>
        <color auto="1"/>
        <name val="Open Sans"/>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Open Sans"/>
        <family val="2"/>
        <scheme val="none"/>
      </font>
      <numFmt numFmtId="19" formatCode="dd/mm/yyyy"/>
      <fill>
        <patternFill patternType="none">
          <fgColor indexed="64"/>
          <bgColor auto="1"/>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auto="1"/>
        <name val="Open Sans"/>
        <family val="2"/>
        <scheme val="none"/>
      </font>
      <numFmt numFmtId="164" formatCode="[$-F800]dddd\,\ mmmm\ dd\,\ yyyy"/>
      <fill>
        <patternFill patternType="none">
          <fgColor indexed="64"/>
          <bgColor auto="1"/>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auto="1"/>
        <name val="Open Sans"/>
        <family val="2"/>
        <scheme val="none"/>
      </font>
      <numFmt numFmtId="164" formatCode="[$-F800]dddd\,\ mmmm\ dd\,\ yyyy"/>
      <fill>
        <patternFill patternType="none">
          <fgColor indexed="64"/>
          <bgColor auto="1"/>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rgb="FF000000"/>
        <name val="Open Sans"/>
        <family val="2"/>
        <scheme val="none"/>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numFmt numFmtId="19" formatCode="dd/mm/yyyy"/>
      <fill>
        <patternFill patternType="none">
          <fgColor indexed="64"/>
          <bgColor auto="1"/>
        </patternFill>
      </fill>
    </dxf>
    <dxf>
      <font>
        <b val="0"/>
        <i val="0"/>
        <strike val="0"/>
        <condense val="0"/>
        <extend val="0"/>
        <outline val="0"/>
        <shadow val="0"/>
        <u val="none"/>
        <vertAlign val="baseline"/>
        <sz val="11"/>
        <color rgb="FF000000"/>
        <name val="Corbel"/>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orbe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orbe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rgb="FF000000"/>
        <name val="Open Sans"/>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rgb="FF000000"/>
        <name val="Open Sans"/>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1"/>
        <color rgb="FF000000"/>
        <name val="Corbel"/>
        <family val="2"/>
        <scheme val="none"/>
      </font>
      <fill>
        <patternFill patternType="none">
          <fgColor indexed="64"/>
          <bgColor auto="1"/>
        </patternFill>
      </fill>
      <alignment horizontal="general" vertical="center" textRotation="0" wrapText="0" indent="0" justifyLastLine="0" shrinkToFit="0" readingOrder="0"/>
      <border diagonalUp="0" diagonalDown="0" outline="0">
        <left/>
        <right style="thin">
          <color rgb="FF003057"/>
        </right>
        <top style="thin">
          <color rgb="FF003057"/>
        </top>
        <bottom style="thin">
          <color rgb="FF003057"/>
        </bottom>
      </border>
    </dxf>
    <dxf>
      <border outline="0">
        <left style="thin">
          <color rgb="FF003057"/>
        </left>
      </border>
    </dxf>
    <dxf>
      <font>
        <b val="0"/>
        <i val="0"/>
        <strike val="0"/>
        <condense val="0"/>
        <extend val="0"/>
        <outline val="0"/>
        <shadow val="0"/>
        <u val="none"/>
        <vertAlign val="baseline"/>
        <sz val="10"/>
        <color auto="1"/>
        <name val="Open Sans"/>
        <family val="2"/>
        <scheme val="none"/>
      </font>
      <fill>
        <patternFill patternType="none">
          <fgColor indexed="64"/>
          <bgColor auto="1"/>
        </patternFill>
      </fill>
      <alignment horizontal="general" vertical="center" textRotation="0" wrapText="0" indent="0" justifyLastLine="0" shrinkToFit="0" readingOrder="0"/>
    </dxf>
    <dxf>
      <font>
        <b/>
        <i val="0"/>
        <strike val="0"/>
        <condense val="0"/>
        <extend val="0"/>
        <outline val="0"/>
        <shadow val="0"/>
        <u val="none"/>
        <vertAlign val="baseline"/>
        <sz val="12"/>
        <color rgb="FFFFFFFF"/>
        <name val="Open Sans"/>
        <family val="2"/>
        <scheme val="none"/>
      </font>
      <fill>
        <patternFill patternType="solid">
          <fgColor rgb="FF000000"/>
          <bgColor rgb="FF003057"/>
        </patternFill>
      </fill>
      <alignment horizontal="general" vertical="center" textRotation="0" wrapText="0" indent="0" justifyLastLine="0" shrinkToFit="0" readingOrder="0"/>
      <border diagonalUp="0" diagonalDown="0">
        <left style="thin">
          <color rgb="FF003057"/>
        </left>
        <right style="thin">
          <color rgb="FF003057"/>
        </right>
        <top/>
        <bottom/>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xdr:row>
      <xdr:rowOff>57150</xdr:rowOff>
    </xdr:from>
    <xdr:to>
      <xdr:col>1</xdr:col>
      <xdr:colOff>4619625</xdr:colOff>
      <xdr:row>3</xdr:row>
      <xdr:rowOff>152400</xdr:rowOff>
    </xdr:to>
    <xdr:pic>
      <xdr:nvPicPr>
        <xdr:cNvPr id="2" name="Picture 1">
          <a:extLst>
            <a:ext uri="{FF2B5EF4-FFF2-40B4-BE49-F238E27FC236}">
              <a16:creationId xmlns:a16="http://schemas.microsoft.com/office/drawing/2014/main" id="{24547382-740E-BF07-701F-196A14E06344}"/>
            </a:ext>
          </a:extLst>
        </xdr:cNvPr>
        <xdr:cNvPicPr>
          <a:picLocks noChangeAspect="1"/>
        </xdr:cNvPicPr>
      </xdr:nvPicPr>
      <xdr:blipFill>
        <a:blip xmlns:r="http://schemas.openxmlformats.org/officeDocument/2006/relationships" r:embed="rId1"/>
        <a:stretch>
          <a:fillRect/>
        </a:stretch>
      </xdr:blipFill>
      <xdr:spPr>
        <a:xfrm>
          <a:off x="1628775" y="247650"/>
          <a:ext cx="4572000" cy="561975"/>
        </a:xfrm>
        <a:prstGeom prst="rect">
          <a:avLst/>
        </a:prstGeom>
      </xdr:spPr>
    </xdr:pic>
    <xdr:clientData/>
  </xdr:twoCellAnchor>
  <xdr:twoCellAnchor editAs="oneCell">
    <xdr:from>
      <xdr:col>1</xdr:col>
      <xdr:colOff>2066925</xdr:colOff>
      <xdr:row>8</xdr:row>
      <xdr:rowOff>1619250</xdr:rowOff>
    </xdr:from>
    <xdr:to>
      <xdr:col>2</xdr:col>
      <xdr:colOff>219075</xdr:colOff>
      <xdr:row>14</xdr:row>
      <xdr:rowOff>85725</xdr:rowOff>
    </xdr:to>
    <xdr:pic>
      <xdr:nvPicPr>
        <xdr:cNvPr id="3" name="Picture 2">
          <a:extLst>
            <a:ext uri="{FF2B5EF4-FFF2-40B4-BE49-F238E27FC236}">
              <a16:creationId xmlns:a16="http://schemas.microsoft.com/office/drawing/2014/main" id="{5FACCE5F-5416-CE48-63EB-6659790B0578}"/>
            </a:ext>
            <a:ext uri="{147F2762-F138-4A5C-976F-8EAC2B608ADB}">
              <a16:predDERef xmlns:a16="http://schemas.microsoft.com/office/drawing/2014/main" pred="{24547382-740E-BF07-701F-196A14E06344}"/>
            </a:ext>
          </a:extLst>
        </xdr:cNvPr>
        <xdr:cNvPicPr>
          <a:picLocks noChangeAspect="1"/>
        </xdr:cNvPicPr>
      </xdr:nvPicPr>
      <xdr:blipFill>
        <a:blip xmlns:r="http://schemas.openxmlformats.org/officeDocument/2006/relationships" r:embed="rId2"/>
        <a:stretch>
          <a:fillRect/>
        </a:stretch>
      </xdr:blipFill>
      <xdr:spPr>
        <a:xfrm>
          <a:off x="4752975" y="3505200"/>
          <a:ext cx="2819400" cy="1266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4143375</xdr:colOff>
      <xdr:row>0</xdr:row>
      <xdr:rowOff>19050</xdr:rowOff>
    </xdr:from>
    <xdr:to>
      <xdr:col>2</xdr:col>
      <xdr:colOff>123825</xdr:colOff>
      <xdr:row>2</xdr:row>
      <xdr:rowOff>66675</xdr:rowOff>
    </xdr:to>
    <xdr:pic>
      <xdr:nvPicPr>
        <xdr:cNvPr id="2" name="Picture 1">
          <a:extLst>
            <a:ext uri="{FF2B5EF4-FFF2-40B4-BE49-F238E27FC236}">
              <a16:creationId xmlns:a16="http://schemas.microsoft.com/office/drawing/2014/main" id="{E89A9E45-BE3B-4A3E-AB95-1C6A44218B0D}"/>
            </a:ext>
          </a:extLst>
        </xdr:cNvPr>
        <xdr:cNvPicPr>
          <a:picLocks noChangeAspect="1"/>
        </xdr:cNvPicPr>
      </xdr:nvPicPr>
      <xdr:blipFill>
        <a:blip xmlns:r="http://schemas.openxmlformats.org/officeDocument/2006/relationships" r:embed="rId1"/>
        <a:stretch>
          <a:fillRect/>
        </a:stretch>
      </xdr:blipFill>
      <xdr:spPr>
        <a:xfrm>
          <a:off x="4143375" y="19050"/>
          <a:ext cx="4572000" cy="581025"/>
        </a:xfrm>
        <a:prstGeom prst="rect">
          <a:avLst/>
        </a:prstGeom>
      </xdr:spPr>
    </xdr:pic>
    <xdr:clientData/>
  </xdr:twoCellAnchor>
  <xdr:twoCellAnchor editAs="oneCell">
    <xdr:from>
      <xdr:col>1</xdr:col>
      <xdr:colOff>1590675</xdr:colOff>
      <xdr:row>10</xdr:row>
      <xdr:rowOff>600075</xdr:rowOff>
    </xdr:from>
    <xdr:to>
      <xdr:col>1</xdr:col>
      <xdr:colOff>3705225</xdr:colOff>
      <xdr:row>13</xdr:row>
      <xdr:rowOff>9525</xdr:rowOff>
    </xdr:to>
    <xdr:pic>
      <xdr:nvPicPr>
        <xdr:cNvPr id="3" name="Picture 2">
          <a:extLst>
            <a:ext uri="{FF2B5EF4-FFF2-40B4-BE49-F238E27FC236}">
              <a16:creationId xmlns:a16="http://schemas.microsoft.com/office/drawing/2014/main" id="{B7B8C133-565A-7A9E-34A4-6FCDEE81EF41}"/>
            </a:ext>
            <a:ext uri="{147F2762-F138-4A5C-976F-8EAC2B608ADB}">
              <a16:predDERef xmlns:a16="http://schemas.microsoft.com/office/drawing/2014/main" pred="{E89A9E45-BE3B-4A3E-AB95-1C6A44218B0D}"/>
            </a:ext>
          </a:extLst>
        </xdr:cNvPr>
        <xdr:cNvPicPr>
          <a:picLocks noChangeAspect="1"/>
        </xdr:cNvPicPr>
      </xdr:nvPicPr>
      <xdr:blipFill>
        <a:blip xmlns:r="http://schemas.openxmlformats.org/officeDocument/2006/relationships" r:embed="rId2"/>
        <a:stretch>
          <a:fillRect/>
        </a:stretch>
      </xdr:blipFill>
      <xdr:spPr>
        <a:xfrm>
          <a:off x="6238875" y="5734050"/>
          <a:ext cx="2114550" cy="6191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0</xdr:row>
      <xdr:rowOff>66675</xdr:rowOff>
    </xdr:from>
    <xdr:to>
      <xdr:col>3</xdr:col>
      <xdr:colOff>1162050</xdr:colOff>
      <xdr:row>2</xdr:row>
      <xdr:rowOff>114300</xdr:rowOff>
    </xdr:to>
    <xdr:pic>
      <xdr:nvPicPr>
        <xdr:cNvPr id="2" name="Picture 1">
          <a:extLst>
            <a:ext uri="{FF2B5EF4-FFF2-40B4-BE49-F238E27FC236}">
              <a16:creationId xmlns:a16="http://schemas.microsoft.com/office/drawing/2014/main" id="{ABE8CFA0-66DA-4EC6-8E78-80F780BC7351}"/>
            </a:ext>
          </a:extLst>
        </xdr:cNvPr>
        <xdr:cNvPicPr>
          <a:picLocks noChangeAspect="1"/>
        </xdr:cNvPicPr>
      </xdr:nvPicPr>
      <xdr:blipFill>
        <a:blip xmlns:r="http://schemas.openxmlformats.org/officeDocument/2006/relationships" r:embed="rId1"/>
        <a:stretch>
          <a:fillRect/>
        </a:stretch>
      </xdr:blipFill>
      <xdr:spPr>
        <a:xfrm>
          <a:off x="3752850" y="66675"/>
          <a:ext cx="4572000" cy="5810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152400</xdr:colOff>
      <xdr:row>0</xdr:row>
      <xdr:rowOff>76200</xdr:rowOff>
    </xdr:from>
    <xdr:to>
      <xdr:col>3</xdr:col>
      <xdr:colOff>330200</xdr:colOff>
      <xdr:row>2</xdr:row>
      <xdr:rowOff>120650</xdr:rowOff>
    </xdr:to>
    <xdr:pic>
      <xdr:nvPicPr>
        <xdr:cNvPr id="2" name="Picture 1">
          <a:extLst>
            <a:ext uri="{FF2B5EF4-FFF2-40B4-BE49-F238E27FC236}">
              <a16:creationId xmlns:a16="http://schemas.microsoft.com/office/drawing/2014/main" id="{91E261D1-5F2C-40B9-80E8-DF78E28A4D5B}"/>
            </a:ext>
          </a:extLst>
        </xdr:cNvPr>
        <xdr:cNvPicPr>
          <a:picLocks noChangeAspect="1"/>
        </xdr:cNvPicPr>
      </xdr:nvPicPr>
      <xdr:blipFill>
        <a:blip xmlns:r="http://schemas.openxmlformats.org/officeDocument/2006/relationships" r:embed="rId1"/>
        <a:stretch>
          <a:fillRect/>
        </a:stretch>
      </xdr:blipFill>
      <xdr:spPr>
        <a:xfrm>
          <a:off x="3467100" y="76200"/>
          <a:ext cx="4572000" cy="581025"/>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Riyaaz" id="{6264EF71-1934-4B2B-9EBE-6C9527B7492D}">
    <nsvFilter filterId="{A7EF8212-2567-4A44-8060-E62ABFCA6AD6}" ref="A6:L47" tableId="2">
      <columnFilter colId="0" id="{3B5A6C7C-43CA-46A3-89EE-0BF39B2B6236}">
        <filter colId="0">
          <x:filters>
            <x:filter val="Accounting"/>
          </x:filters>
        </filter>
      </columnFilter>
      <sortRules>
        <sortRule colId="0" id="{3B5A6C7C-43CA-46A3-89EE-0BF39B2B6236}">
          <sortCondition ref="A6:A47"/>
        </sortRule>
      </sortRules>
    </nsvFilter>
  </namedSheetView>
</namedSheetView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7EF8212-2567-4A44-8060-E62ABFCA6AD6}" name="Tasks_Alphabetical" displayName="Tasks_Alphabetical" ref="A6:L47" totalsRowShown="0" headerRowDxfId="40" dataDxfId="39" tableBorderDxfId="38">
  <autoFilter ref="A6:L47" xr:uid="{A7EF8212-2567-4A44-8060-E62ABFCA6AD6}"/>
  <sortState xmlns:xlrd2="http://schemas.microsoft.com/office/spreadsheetml/2017/richdata2" ref="A29:L30">
    <sortCondition ref="B6:B47"/>
  </sortState>
  <tableColumns count="12">
    <tableColumn id="1" xr3:uid="{3B5A6C7C-43CA-46A3-89EE-0BF39B2B6236}" name="Subject" dataDxfId="37"/>
    <tableColumn id="2" xr3:uid="{8194BCA3-8772-4312-A139-96C7721A0BE5}" name="Examination code" dataDxfId="36"/>
    <tableColumn id="3" xr3:uid="{C82C5401-95EB-449A-8903-B3105F418685}" name="Title" dataDxfId="35"/>
    <tableColumn id="4" xr3:uid="{3E3338F9-6578-4D71-A28E-65E17175A3DD}" name="Component" dataDxfId="34"/>
    <tableColumn id="5" xr3:uid="{F9273EA5-C7F5-4B48-BDF3-3D7733EE4691}" name="Component title" dataDxfId="33"/>
    <tableColumn id="6" xr3:uid="{2D09E800-6339-48AC-A86D-9BCB3B9AFADF}" name="Task" dataDxfId="32"/>
    <tableColumn id="7" xr3:uid="{1E34F9B4-42DC-4908-8932-9FEB3141B3DB}" name="Date" dataDxfId="31">
      <calculatedColumnFormula>IFERROR(INDEX(#REF!, MATCH(1,
    (Home!$A$3 =#REF!) *
    (Tasks_Alphabetical[[#This Row],[Subject]] =#REF!) *
    (Tasks_Alphabetical[[#This Row],[Component]] =#REF!) *
    (Tasks_Alphabetical[[#This Row],[Component title]] =#REF!) *
    (Tasks_Alphabetical[[#This Row],[Task]] =#REF!), 0)), "")</calculatedColumnFormula>
    </tableColumn>
    <tableColumn id="8" xr3:uid="{2BF0500E-1BB3-43E0-B1F4-D8087220DFB6}" name="Duration" dataDxfId="30">
      <calculatedColumnFormula array="1">IFERROR(INDEX(#REF!, MATCH(1,
    (Home!$A$3 =#REF!) *
    (Tasks_Alphabetical[[#This Row],[Subject]] =#REF!) *
    (Tasks_Alphabetical[[#This Row],[Component]] =#REF!) *
    (Tasks_Alphabetical[[#This Row],[Component title]] =#REF!) *
    (Tasks_Alphabetical[[#This Row],[Task]] =#REF!), 0)), "")</calculatedColumnFormula>
    </tableColumn>
    <tableColumn id="9" xr3:uid="{CB7838A1-8BA4-4F66-A9D1-651E6F038253}" name="Window Start" dataDxfId="29">
      <calculatedColumnFormula array="1">IFERROR(INDEX(#REF!, MATCH(1,
    (Home!$A$3 =#REF!) *
    (Tasks_Alphabetical[[#This Row],[Subject]] =#REF!) *
    (Tasks_Alphabetical[[#This Row],[Component]] =#REF!) *
    (Tasks_Alphabetical[[#This Row],[Component title]] =#REF!) *
    (Tasks_Alphabetical[[#This Row],[Task]] =#REF!), 0)), "")</calculatedColumnFormula>
    </tableColumn>
    <tableColumn id="10" xr3:uid="{A3E8682A-C579-4CE7-8829-469964C683FB}" name="Window End" dataDxfId="28">
      <calculatedColumnFormula array="1">IFERROR(
    IF(ISBLANK(
        INDEX(#REF!, MATCH(1,
        (Home!$A$3 =#REF!) *
        (Tasks_Alphabetical[[#This Row],[Subject]] =#REF!) *
        (Tasks_Alphabetical[[#This Row],[Component]] =#REF!) *
        (Tasks_Alphabetical[[#This Row],[Component title]] =#REF!) *
        (Tasks_Alphabetical[[#This Row],[Task]] =#REF!), 0))),
        INDEX(#REF!, MATCH(1,
        (Home!$A$3 =#REF!) *
        (Tasks_Alphabetical[[#This Row],[Subject]] =#REF!) *
        (Tasks_Alphabetical[[#This Row],[Component]] =#REF!) *
        (Tasks_Alphabetical[[#This Row],[Component title]] =#REF!) *
        (Tasks_Alphabetical[[#This Row],[Task]] =#REF!), 0)),
        INDEX(#REF!, MATCH(1,
        (Home!$A$3 =#REF!) *
        (Tasks_Alphabetical[[#This Row],[Subject]] =#REF!) *
        (Tasks_Alphabetical[[#This Row],[Component]] =#REF!) *
        (Tasks_Alphabetical[[#This Row],[Component title]] =#REF!) *
        (Tasks_Alphabetical[[#This Row],[Task]] =#REF!), 0))), "")</calculatedColumnFormula>
    </tableColumn>
    <tableColumn id="11" xr3:uid="{B7A369A2-D1A3-4F7D-99ED-3C43EC5ED237}" name="Submission deadline" dataDxfId="27">
      <calculatedColumnFormula>IFERROR(WORKDAY(Tasks_Alphabetical[[#This Row],[Window End]],1),"")</calculatedColumnFormula>
    </tableColumn>
    <tableColumn id="12" xr3:uid="{5A628806-775C-9446-8315-6A261DA77188}" name="Week Number" dataDxfId="26">
      <calculatedColumnFormula>IFERROR(IF(ISBLANK(Tasks_Alphabetical[[#This Row],[Submission deadline]]), "", WEEKNUM(Tasks_Alphabetical[[#This Row],[Submission deadline]], 2)),"")</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2B9438-6E9D-4FD8-B08F-D5162A075E3F}" name="Exams_Alphabetical" displayName="Exams_Alphabetical" ref="A6:H18" totalsRowShown="0" headerRowDxfId="25" headerRowBorderDxfId="24" tableBorderDxfId="23" totalsRowBorderDxfId="22">
  <autoFilter ref="A6:H18" xr:uid="{8D2B9438-6E9D-4FD8-B08F-D5162A075E3F}"/>
  <tableColumns count="8">
    <tableColumn id="1" xr3:uid="{DD5A5789-0F30-4511-A1F5-D6F2BC474B34}" name="Subject" dataDxfId="21"/>
    <tableColumn id="2" xr3:uid="{94BA0AF5-5B10-46E1-96E9-233CA18E17DE}" name="Examination code" dataDxfId="20"/>
    <tableColumn id="3" xr3:uid="{CAA78174-04AE-4474-AEDA-7A4E8D155BE6}" name="Title" dataDxfId="19"/>
    <tableColumn id="4" xr3:uid="{A959E169-FA96-4A76-8CCD-6B06675B5BFC}" name="Component" dataDxfId="18"/>
    <tableColumn id="5" xr3:uid="{AAE4A59B-1501-4C8A-9C18-7786167F70FA}" name="Component title" dataDxfId="17"/>
    <tableColumn id="6" xr3:uid="{2B8CD529-A119-443D-B4B8-8E0BEC75259A}" name="Date" dataDxfId="16"/>
    <tableColumn id="7" xr3:uid="{DF6F328D-7B14-4A8B-BABB-97FBF6EC7B7B}" name="Time" dataDxfId="15"/>
    <tableColumn id="8" xr3:uid="{5F00D78C-61AC-4425-BDF1-834F44010B91}" name="Duration" dataDxfId="14"/>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qualifications.pearson.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microsoft.com/office/2019/04/relationships/namedSheetView" Target="../namedSheetViews/namedSheetView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32976-21D5-4685-B1EF-21557D25071E}">
  <sheetPr codeName="Sheet5"/>
  <dimension ref="A1:B13"/>
  <sheetViews>
    <sheetView workbookViewId="0">
      <selection activeCell="A24" sqref="A24"/>
    </sheetView>
  </sheetViews>
  <sheetFormatPr defaultColWidth="11.453125" defaultRowHeight="14.5" x14ac:dyDescent="0.35"/>
  <cols>
    <col min="1" max="1" width="40.26953125" customWidth="1"/>
    <col min="2" max="2" width="70" customWidth="1"/>
  </cols>
  <sheetData>
    <row r="1" spans="1:2" ht="23" x14ac:dyDescent="0.6">
      <c r="A1" s="80" t="s">
        <v>0</v>
      </c>
    </row>
    <row r="2" spans="1:2" ht="15.5" x14ac:dyDescent="0.35">
      <c r="A2" s="83" t="s">
        <v>1</v>
      </c>
      <c r="B2" s="79" t="s">
        <v>2</v>
      </c>
    </row>
    <row r="3" spans="1:2" ht="20.5" x14ac:dyDescent="0.35">
      <c r="A3" s="13" t="s">
        <v>3</v>
      </c>
      <c r="B3" s="79" t="s">
        <v>2</v>
      </c>
    </row>
    <row r="5" spans="1:2" ht="26" x14ac:dyDescent="0.7">
      <c r="A5" s="84" t="s">
        <v>4</v>
      </c>
    </row>
    <row r="6" spans="1:2" ht="16.5" x14ac:dyDescent="0.45">
      <c r="A6" s="81" t="s">
        <v>5</v>
      </c>
    </row>
    <row r="7" spans="1:2" x14ac:dyDescent="0.35">
      <c r="A7" s="82" t="s">
        <v>6</v>
      </c>
    </row>
    <row r="8" spans="1:2" x14ac:dyDescent="0.35">
      <c r="B8" s="79" t="s">
        <v>2</v>
      </c>
    </row>
    <row r="9" spans="1:2" ht="145.5" customHeight="1" x14ac:dyDescent="0.35">
      <c r="A9" s="125" t="s">
        <v>7</v>
      </c>
      <c r="B9" s="125"/>
    </row>
    <row r="10" spans="1:2" x14ac:dyDescent="0.35">
      <c r="B10" s="79" t="s">
        <v>2</v>
      </c>
    </row>
    <row r="11" spans="1:2" x14ac:dyDescent="0.35">
      <c r="B11" s="79" t="s">
        <v>2</v>
      </c>
    </row>
    <row r="12" spans="1:2" x14ac:dyDescent="0.35">
      <c r="B12" s="79"/>
    </row>
    <row r="13" spans="1:2" x14ac:dyDescent="0.35">
      <c r="B13" s="79"/>
    </row>
  </sheetData>
  <mergeCells count="1">
    <mergeCell ref="A9:B9"/>
  </mergeCells>
  <hyperlinks>
    <hyperlink ref="A7" r:id="rId1" xr:uid="{E6C97F2E-F137-46C5-9E79-41A002B99DE6}"/>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errorStyle="warning" allowBlank="1" showInputMessage="1" showErrorMessage="1" errorTitle="Enter Correct Assessment Series" promptTitle="Select Assessment Series" prompt="Select Assessment Series" xr:uid="{9896F841-C238-4B4D-AE8E-87ECF6B9CC56}">
          <x14:formula1>
            <xm:f>'Data Validation'!$F:$F</xm:f>
          </x14:formula1>
          <xm:sqref>A3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6B3E0-7F59-4500-8DAB-ACF770E43FC5}">
  <sheetPr codeName="Sheet7"/>
  <dimension ref="A1:N26"/>
  <sheetViews>
    <sheetView workbookViewId="0">
      <selection activeCell="A2" sqref="A2:A3"/>
    </sheetView>
  </sheetViews>
  <sheetFormatPr defaultColWidth="8.81640625" defaultRowHeight="14.5" x14ac:dyDescent="0.35"/>
  <cols>
    <col min="1" max="1" width="69.7265625" style="35" customWidth="1"/>
    <col min="2" max="2" width="59.1796875" style="85" customWidth="1"/>
  </cols>
  <sheetData>
    <row r="1" spans="1:14" ht="20.5" x14ac:dyDescent="0.35">
      <c r="A1" s="88" t="s">
        <v>0</v>
      </c>
      <c r="B1" s="95"/>
      <c r="C1" s="79"/>
    </row>
    <row r="2" spans="1:14" ht="20.5" x14ac:dyDescent="0.55000000000000004">
      <c r="A2" s="89" t="s">
        <v>8</v>
      </c>
      <c r="B2" s="96"/>
      <c r="C2" s="86"/>
    </row>
    <row r="4" spans="1:14" s="6" customFormat="1" ht="23" x14ac:dyDescent="0.35">
      <c r="A4" s="87" t="s">
        <v>9</v>
      </c>
      <c r="B4" s="94" t="s">
        <v>2</v>
      </c>
      <c r="C4" s="3" t="s">
        <v>2</v>
      </c>
      <c r="D4" s="3" t="s">
        <v>2</v>
      </c>
      <c r="E4" s="3" t="s">
        <v>2</v>
      </c>
      <c r="F4" s="9" t="s">
        <v>2</v>
      </c>
      <c r="G4" s="41" t="s">
        <v>2</v>
      </c>
      <c r="H4" s="9" t="s">
        <v>2</v>
      </c>
      <c r="I4" s="45" t="s">
        <v>2</v>
      </c>
      <c r="J4" s="45" t="s">
        <v>2</v>
      </c>
      <c r="K4" s="49"/>
      <c r="L4" s="49"/>
      <c r="M4" s="4"/>
      <c r="N4" s="4"/>
    </row>
    <row r="6" spans="1:14" ht="23" x14ac:dyDescent="0.35">
      <c r="A6" s="99" t="s">
        <v>10</v>
      </c>
      <c r="B6" s="97" t="s">
        <v>11</v>
      </c>
    </row>
    <row r="7" spans="1:14" ht="52" x14ac:dyDescent="0.35">
      <c r="A7" s="90" t="s">
        <v>12</v>
      </c>
      <c r="B7" s="90" t="s">
        <v>13</v>
      </c>
    </row>
    <row r="8" spans="1:14" ht="71.25" customHeight="1" x14ac:dyDescent="0.35">
      <c r="A8" s="91" t="s">
        <v>14</v>
      </c>
      <c r="B8" s="90" t="s">
        <v>15</v>
      </c>
    </row>
    <row r="9" spans="1:14" ht="135" customHeight="1" x14ac:dyDescent="0.35">
      <c r="A9" s="91" t="s">
        <v>16</v>
      </c>
      <c r="B9" s="90" t="s">
        <v>17</v>
      </c>
    </row>
    <row r="10" spans="1:14" ht="39" x14ac:dyDescent="0.35">
      <c r="A10" s="90" t="s">
        <v>18</v>
      </c>
      <c r="B10" s="92"/>
    </row>
    <row r="11" spans="1:14" ht="52" x14ac:dyDescent="0.35">
      <c r="A11" s="90" t="s">
        <v>19</v>
      </c>
      <c r="B11" s="92"/>
    </row>
    <row r="12" spans="1:14" ht="26" x14ac:dyDescent="0.35">
      <c r="A12" s="90" t="s">
        <v>20</v>
      </c>
      <c r="B12" s="92"/>
    </row>
    <row r="13" spans="1:14" x14ac:dyDescent="0.35">
      <c r="A13" s="92"/>
      <c r="B13" s="92"/>
    </row>
    <row r="14" spans="1:14" x14ac:dyDescent="0.35">
      <c r="A14" s="92"/>
      <c r="B14" s="92"/>
    </row>
    <row r="15" spans="1:14" x14ac:dyDescent="0.35">
      <c r="A15" s="98" t="s">
        <v>21</v>
      </c>
      <c r="B15" s="92"/>
    </row>
    <row r="16" spans="1:14" x14ac:dyDescent="0.35">
      <c r="A16" s="98" t="s">
        <v>22</v>
      </c>
      <c r="B16" s="92"/>
    </row>
    <row r="17" spans="1:2" x14ac:dyDescent="0.35">
      <c r="A17" s="98" t="s">
        <v>23</v>
      </c>
      <c r="B17" s="92"/>
    </row>
    <row r="18" spans="1:2" x14ac:dyDescent="0.35">
      <c r="A18" s="98" t="s">
        <v>24</v>
      </c>
      <c r="B18" s="92"/>
    </row>
    <row r="19" spans="1:2" x14ac:dyDescent="0.35">
      <c r="A19" s="98" t="s">
        <v>25</v>
      </c>
      <c r="B19" s="92"/>
    </row>
    <row r="20" spans="1:2" x14ac:dyDescent="0.35">
      <c r="A20" s="98" t="s">
        <v>26</v>
      </c>
      <c r="B20" s="92"/>
    </row>
    <row r="21" spans="1:2" x14ac:dyDescent="0.35">
      <c r="A21" s="98" t="s">
        <v>2</v>
      </c>
      <c r="B21" s="92"/>
    </row>
    <row r="22" spans="1:2" x14ac:dyDescent="0.35">
      <c r="A22" s="93"/>
      <c r="B22" s="92"/>
    </row>
    <row r="23" spans="1:2" x14ac:dyDescent="0.35">
      <c r="A23" s="93"/>
      <c r="B23" s="92"/>
    </row>
    <row r="24" spans="1:2" x14ac:dyDescent="0.35">
      <c r="A24" s="93"/>
      <c r="B24" s="92"/>
    </row>
    <row r="25" spans="1:2" x14ac:dyDescent="0.35">
      <c r="A25" s="93"/>
    </row>
    <row r="26" spans="1:2" x14ac:dyDescent="0.35">
      <c r="A26" s="93"/>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51"/>
  <sheetViews>
    <sheetView zoomScale="80" zoomScaleNormal="80" workbookViewId="0">
      <selection activeCell="L51" sqref="L51"/>
    </sheetView>
  </sheetViews>
  <sheetFormatPr defaultColWidth="14.1796875" defaultRowHeight="14.5" x14ac:dyDescent="0.35"/>
  <cols>
    <col min="1" max="1" width="30.7265625" style="11" customWidth="1"/>
    <col min="2" max="2" width="23" style="11" customWidth="1"/>
    <col min="3" max="3" width="53.7265625" style="6" customWidth="1"/>
    <col min="4" max="4" width="26.26953125" style="6" customWidth="1"/>
    <col min="5" max="5" width="56.81640625" style="11" customWidth="1"/>
    <col min="6" max="6" width="12.453125" style="11" customWidth="1"/>
    <col min="7" max="7" width="32.7265625" style="43" customWidth="1"/>
    <col min="8" max="8" width="21.1796875" style="11" customWidth="1"/>
    <col min="9" max="9" width="30.1796875" style="47" customWidth="1"/>
    <col min="10" max="10" width="31" style="47" customWidth="1"/>
    <col min="11" max="11" width="22.81640625" style="50" customWidth="1"/>
    <col min="12" max="12" width="17.1796875" style="11" customWidth="1"/>
    <col min="13" max="16384" width="14.1796875" style="6"/>
  </cols>
  <sheetData>
    <row r="1" spans="1:14" ht="20.5" x14ac:dyDescent="0.35">
      <c r="A1" s="12" t="s">
        <v>0</v>
      </c>
      <c r="B1" s="16"/>
      <c r="C1" s="2"/>
      <c r="D1" s="2"/>
      <c r="E1" s="2"/>
      <c r="F1" s="8"/>
      <c r="G1" s="40"/>
      <c r="H1" s="10"/>
      <c r="I1" s="44"/>
      <c r="J1" s="44"/>
      <c r="K1" s="48"/>
      <c r="L1" s="10"/>
      <c r="M1" s="4"/>
      <c r="N1" s="4"/>
    </row>
    <row r="2" spans="1:14" ht="20.5" x14ac:dyDescent="0.35">
      <c r="A2" s="13" t="s">
        <v>8</v>
      </c>
      <c r="B2" s="19"/>
      <c r="C2" s="13"/>
      <c r="D2" s="2"/>
      <c r="E2" s="2"/>
      <c r="F2" s="8"/>
      <c r="G2" s="40"/>
      <c r="H2" s="10"/>
      <c r="I2" s="44"/>
      <c r="J2" s="44"/>
      <c r="K2" s="48"/>
      <c r="L2" s="10"/>
      <c r="M2" s="4"/>
      <c r="N2" s="4"/>
    </row>
    <row r="3" spans="1:14" ht="20.5" x14ac:dyDescent="0.35">
      <c r="A3" s="13" t="str">
        <f>Home!$A$3</f>
        <v>Autumn 2025</v>
      </c>
      <c r="B3" s="19"/>
      <c r="C3" s="13"/>
      <c r="D3" s="2"/>
      <c r="E3" s="2"/>
      <c r="F3" s="8"/>
      <c r="G3" s="40"/>
      <c r="H3" s="10"/>
      <c r="I3" s="44"/>
      <c r="J3" s="44"/>
      <c r="K3" s="48"/>
      <c r="L3" s="10"/>
      <c r="M3" s="4"/>
      <c r="N3" s="4"/>
    </row>
    <row r="4" spans="1:14" ht="23" x14ac:dyDescent="0.35">
      <c r="A4" s="14" t="s">
        <v>27</v>
      </c>
      <c r="B4" s="9" t="s">
        <v>2</v>
      </c>
      <c r="C4" s="3" t="s">
        <v>2</v>
      </c>
      <c r="D4" s="3" t="s">
        <v>2</v>
      </c>
      <c r="E4" s="3" t="s">
        <v>2</v>
      </c>
      <c r="F4" s="9" t="s">
        <v>2</v>
      </c>
      <c r="G4" s="41" t="s">
        <v>2</v>
      </c>
      <c r="H4" s="9" t="s">
        <v>2</v>
      </c>
      <c r="I4" s="45" t="s">
        <v>2</v>
      </c>
      <c r="J4" s="45" t="s">
        <v>2</v>
      </c>
      <c r="K4" s="49"/>
      <c r="L4" s="49"/>
      <c r="M4" s="4"/>
      <c r="N4" s="4"/>
    </row>
    <row r="5" spans="1:14" ht="16.5" x14ac:dyDescent="0.35">
      <c r="A5" s="4"/>
      <c r="B5" s="10"/>
      <c r="C5" s="4"/>
      <c r="D5" s="4"/>
      <c r="E5" s="4"/>
      <c r="F5" s="10"/>
      <c r="G5" s="40"/>
      <c r="H5" s="10"/>
      <c r="I5" s="44"/>
      <c r="J5" s="44"/>
      <c r="K5" s="48"/>
      <c r="L5" s="52"/>
      <c r="M5" s="4"/>
      <c r="N5" s="4"/>
    </row>
    <row r="6" spans="1:14" s="31" customFormat="1" ht="18" x14ac:dyDescent="0.35">
      <c r="A6" s="25" t="s">
        <v>28</v>
      </c>
      <c r="B6" s="26" t="s">
        <v>29</v>
      </c>
      <c r="C6" s="27" t="s">
        <v>30</v>
      </c>
      <c r="D6" s="28" t="s">
        <v>31</v>
      </c>
      <c r="E6" s="28" t="s">
        <v>32</v>
      </c>
      <c r="F6" s="29" t="s">
        <v>33</v>
      </c>
      <c r="G6" s="42" t="s">
        <v>34</v>
      </c>
      <c r="H6" s="26" t="s">
        <v>35</v>
      </c>
      <c r="I6" s="46" t="s">
        <v>36</v>
      </c>
      <c r="J6" s="46" t="s">
        <v>37</v>
      </c>
      <c r="K6" s="51" t="s">
        <v>38</v>
      </c>
      <c r="L6" s="53" t="s">
        <v>39</v>
      </c>
      <c r="M6" s="30"/>
      <c r="N6" s="30"/>
    </row>
    <row r="7" spans="1:14" x14ac:dyDescent="0.35">
      <c r="A7" s="69" t="s">
        <v>40</v>
      </c>
      <c r="B7" s="17">
        <v>19561</v>
      </c>
      <c r="C7" s="15" t="s">
        <v>41</v>
      </c>
      <c r="D7" s="5" t="s">
        <v>42</v>
      </c>
      <c r="E7" s="5" t="s">
        <v>43</v>
      </c>
      <c r="F7" s="73" t="s">
        <v>44</v>
      </c>
      <c r="G7" s="110">
        <v>45972</v>
      </c>
      <c r="H7" s="17" t="s">
        <v>44</v>
      </c>
      <c r="I7" s="117">
        <v>45972</v>
      </c>
      <c r="J7" s="117">
        <v>45973</v>
      </c>
      <c r="K7" s="71">
        <f>IFERROR(WORKDAY(Tasks_Alphabetical[[#This Row],[Window End]],1),"")</f>
        <v>45974</v>
      </c>
      <c r="L7" s="72">
        <v>46</v>
      </c>
      <c r="M7" s="18"/>
      <c r="N7" s="1"/>
    </row>
    <row r="8" spans="1:14" x14ac:dyDescent="0.35">
      <c r="A8" s="69" t="s">
        <v>40</v>
      </c>
      <c r="B8" s="17">
        <v>19561</v>
      </c>
      <c r="C8" s="15" t="s">
        <v>45</v>
      </c>
      <c r="D8" s="5" t="s">
        <v>42</v>
      </c>
      <c r="E8" s="5" t="s">
        <v>43</v>
      </c>
      <c r="F8" s="73">
        <v>1</v>
      </c>
      <c r="G8" s="110">
        <v>45974</v>
      </c>
      <c r="H8" s="17" t="s">
        <v>46</v>
      </c>
      <c r="I8" s="117">
        <v>45974</v>
      </c>
      <c r="J8" s="117">
        <v>45974</v>
      </c>
      <c r="K8" s="71">
        <f>IFERROR(WORKDAY(Tasks_Alphabetical[[#This Row],[Window End]],1),"")</f>
        <v>45975</v>
      </c>
      <c r="L8" s="72">
        <v>46</v>
      </c>
      <c r="M8" s="18"/>
      <c r="N8" s="1"/>
    </row>
    <row r="9" spans="1:14" x14ac:dyDescent="0.35">
      <c r="A9" s="69" t="s">
        <v>40</v>
      </c>
      <c r="B9" s="17">
        <v>19561</v>
      </c>
      <c r="C9" s="15" t="s">
        <v>47</v>
      </c>
      <c r="D9" s="5" t="s">
        <v>42</v>
      </c>
      <c r="E9" s="5" t="s">
        <v>43</v>
      </c>
      <c r="F9" s="17" t="s">
        <v>48</v>
      </c>
      <c r="G9" s="110">
        <v>45978</v>
      </c>
      <c r="H9" s="17" t="s">
        <v>49</v>
      </c>
      <c r="I9" s="117">
        <v>45978</v>
      </c>
      <c r="J9" s="117">
        <v>45978</v>
      </c>
      <c r="K9" s="71">
        <f>IFERROR(WORKDAY(Tasks_Alphabetical[[#This Row],[Window End]],1),"")</f>
        <v>45979</v>
      </c>
      <c r="L9" s="72">
        <v>47</v>
      </c>
      <c r="M9" s="18"/>
      <c r="N9" s="1"/>
    </row>
    <row r="10" spans="1:14" x14ac:dyDescent="0.35">
      <c r="A10" s="69" t="s">
        <v>40</v>
      </c>
      <c r="B10" s="17">
        <v>19561</v>
      </c>
      <c r="C10" s="15" t="s">
        <v>50</v>
      </c>
      <c r="D10" s="5" t="s">
        <v>42</v>
      </c>
      <c r="E10" s="5" t="s">
        <v>43</v>
      </c>
      <c r="F10" s="73" t="s">
        <v>51</v>
      </c>
      <c r="G10" s="110">
        <v>45978</v>
      </c>
      <c r="H10" s="17" t="s">
        <v>52</v>
      </c>
      <c r="I10" s="117">
        <v>45978</v>
      </c>
      <c r="J10" s="117">
        <v>45978</v>
      </c>
      <c r="K10" s="71">
        <f>IFERROR(WORKDAY(Tasks_Alphabetical[[#This Row],[Window End]],1),"")</f>
        <v>45979</v>
      </c>
      <c r="L10" s="72">
        <v>47</v>
      </c>
      <c r="M10" s="18"/>
      <c r="N10" s="1"/>
    </row>
    <row r="11" spans="1:14" x14ac:dyDescent="0.35">
      <c r="A11" s="69" t="s">
        <v>40</v>
      </c>
      <c r="B11" s="17">
        <v>19561</v>
      </c>
      <c r="C11" s="15" t="s">
        <v>53</v>
      </c>
      <c r="D11" s="5" t="s">
        <v>42</v>
      </c>
      <c r="E11" s="5" t="s">
        <v>43</v>
      </c>
      <c r="F11" s="73" t="s">
        <v>54</v>
      </c>
      <c r="G11" s="110">
        <v>45980</v>
      </c>
      <c r="H11" s="17" t="s">
        <v>55</v>
      </c>
      <c r="I11" s="117">
        <v>45980</v>
      </c>
      <c r="J11" s="117">
        <v>45986</v>
      </c>
      <c r="K11" s="71">
        <f>IFERROR(WORKDAY(Tasks_Alphabetical[[#This Row],[Window End]],1),"")</f>
        <v>45987</v>
      </c>
      <c r="L11" s="72">
        <v>47</v>
      </c>
      <c r="M11" s="18"/>
      <c r="N11" s="1"/>
    </row>
    <row r="12" spans="1:14" x14ac:dyDescent="0.35">
      <c r="A12" s="69" t="s">
        <v>40</v>
      </c>
      <c r="B12" s="17">
        <v>19561</v>
      </c>
      <c r="C12" s="15" t="s">
        <v>56</v>
      </c>
      <c r="D12" s="5" t="s">
        <v>42</v>
      </c>
      <c r="E12" s="5" t="s">
        <v>43</v>
      </c>
      <c r="F12" s="73">
        <v>3</v>
      </c>
      <c r="G12" s="110">
        <v>45981</v>
      </c>
      <c r="H12" s="17" t="s">
        <v>57</v>
      </c>
      <c r="I12" s="117">
        <v>45981</v>
      </c>
      <c r="J12" s="117">
        <v>45981</v>
      </c>
      <c r="K12" s="100">
        <f>IFERROR(WORKDAY(Tasks_Alphabetical[[#This Row],[Window End]],1),"")</f>
        <v>45982</v>
      </c>
      <c r="L12" s="72">
        <v>47</v>
      </c>
      <c r="M12" s="18"/>
      <c r="N12" s="1"/>
    </row>
    <row r="13" spans="1:14" x14ac:dyDescent="0.35">
      <c r="A13" s="69" t="s">
        <v>40</v>
      </c>
      <c r="B13" s="17">
        <v>19561</v>
      </c>
      <c r="C13" s="15" t="s">
        <v>58</v>
      </c>
      <c r="D13" s="5" t="s">
        <v>42</v>
      </c>
      <c r="E13" s="5" t="s">
        <v>43</v>
      </c>
      <c r="F13" s="73">
        <v>4</v>
      </c>
      <c r="G13" s="110">
        <v>45985</v>
      </c>
      <c r="H13" s="17" t="s">
        <v>52</v>
      </c>
      <c r="I13" s="117">
        <v>45985</v>
      </c>
      <c r="J13" s="117">
        <v>45985</v>
      </c>
      <c r="K13" s="71">
        <v>45986</v>
      </c>
      <c r="L13" s="72">
        <v>48</v>
      </c>
      <c r="M13" s="18"/>
      <c r="N13" s="1"/>
    </row>
    <row r="14" spans="1:14" x14ac:dyDescent="0.35">
      <c r="A14" s="69" t="s">
        <v>40</v>
      </c>
      <c r="B14" s="17">
        <v>19561</v>
      </c>
      <c r="C14" s="15" t="s">
        <v>59</v>
      </c>
      <c r="D14" s="5" t="s">
        <v>42</v>
      </c>
      <c r="E14" s="5" t="s">
        <v>43</v>
      </c>
      <c r="F14" s="73">
        <v>5</v>
      </c>
      <c r="G14" s="110">
        <v>45986</v>
      </c>
      <c r="H14" s="17" t="s">
        <v>60</v>
      </c>
      <c r="I14" s="117">
        <v>45986</v>
      </c>
      <c r="J14" s="117">
        <v>45987</v>
      </c>
      <c r="K14" s="71">
        <f>IFERROR(WORKDAY(Tasks_Alphabetical[[#This Row],[Window End]],1),"")</f>
        <v>45988</v>
      </c>
      <c r="L14" s="72">
        <v>48</v>
      </c>
      <c r="M14" s="18"/>
      <c r="N14" s="1"/>
    </row>
    <row r="15" spans="1:14" x14ac:dyDescent="0.35">
      <c r="A15" s="69" t="s">
        <v>61</v>
      </c>
      <c r="B15" s="17">
        <v>19573</v>
      </c>
      <c r="C15" s="15" t="s">
        <v>62</v>
      </c>
      <c r="D15" s="5" t="s">
        <v>42</v>
      </c>
      <c r="E15" s="5" t="s">
        <v>63</v>
      </c>
      <c r="F15" s="73" t="s">
        <v>64</v>
      </c>
      <c r="G15" s="111">
        <v>45971</v>
      </c>
      <c r="H15" s="17" t="s">
        <v>65</v>
      </c>
      <c r="I15" s="70">
        <v>45971</v>
      </c>
      <c r="J15" s="70">
        <v>45982</v>
      </c>
      <c r="K15" s="71">
        <v>45985</v>
      </c>
      <c r="L15" s="72">
        <v>46</v>
      </c>
      <c r="M15" s="18"/>
      <c r="N15" s="1"/>
    </row>
    <row r="16" spans="1:14" x14ac:dyDescent="0.35">
      <c r="A16" s="69" t="s">
        <v>61</v>
      </c>
      <c r="B16" s="17">
        <v>19575</v>
      </c>
      <c r="C16" s="15" t="s">
        <v>62</v>
      </c>
      <c r="D16" s="5" t="s">
        <v>42</v>
      </c>
      <c r="E16" s="5" t="s">
        <v>66</v>
      </c>
      <c r="F16" s="73" t="s">
        <v>64</v>
      </c>
      <c r="G16" s="111">
        <v>45971</v>
      </c>
      <c r="H16" s="17" t="s">
        <v>65</v>
      </c>
      <c r="I16" s="70">
        <v>45971</v>
      </c>
      <c r="J16" s="70">
        <v>45982</v>
      </c>
      <c r="K16" s="71">
        <v>45985</v>
      </c>
      <c r="L16" s="72">
        <v>46</v>
      </c>
      <c r="M16" s="18"/>
      <c r="N16" s="1"/>
    </row>
    <row r="17" spans="1:14" x14ac:dyDescent="0.35">
      <c r="A17" s="69" t="s">
        <v>61</v>
      </c>
      <c r="B17" s="17">
        <v>19576</v>
      </c>
      <c r="C17" s="15" t="s">
        <v>62</v>
      </c>
      <c r="D17" s="5" t="s">
        <v>42</v>
      </c>
      <c r="E17" s="5" t="s">
        <v>67</v>
      </c>
      <c r="F17" s="73" t="s">
        <v>64</v>
      </c>
      <c r="G17" s="111">
        <v>45971</v>
      </c>
      <c r="H17" s="17" t="s">
        <v>65</v>
      </c>
      <c r="I17" s="70">
        <v>45971</v>
      </c>
      <c r="J17" s="70">
        <v>45982</v>
      </c>
      <c r="K17" s="71">
        <v>45985</v>
      </c>
      <c r="L17" s="72">
        <v>46</v>
      </c>
      <c r="M17" s="18"/>
      <c r="N17" s="1"/>
    </row>
    <row r="18" spans="1:14" x14ac:dyDescent="0.35">
      <c r="A18" s="69" t="s">
        <v>61</v>
      </c>
      <c r="B18" s="17">
        <v>19577</v>
      </c>
      <c r="C18" s="15" t="s">
        <v>62</v>
      </c>
      <c r="D18" s="5" t="s">
        <v>42</v>
      </c>
      <c r="E18" s="5" t="s">
        <v>68</v>
      </c>
      <c r="F18" s="73" t="s">
        <v>64</v>
      </c>
      <c r="G18" s="111">
        <v>45971</v>
      </c>
      <c r="H18" s="17" t="s">
        <v>65</v>
      </c>
      <c r="I18" s="70">
        <v>45971</v>
      </c>
      <c r="J18" s="70">
        <v>45982</v>
      </c>
      <c r="K18" s="71">
        <v>45985</v>
      </c>
      <c r="L18" s="72">
        <v>46</v>
      </c>
      <c r="M18" s="18"/>
      <c r="N18" s="1"/>
    </row>
    <row r="19" spans="1:14" x14ac:dyDescent="0.35">
      <c r="A19" s="69" t="s">
        <v>69</v>
      </c>
      <c r="B19" s="17">
        <v>19531</v>
      </c>
      <c r="C19" s="15" t="s">
        <v>70</v>
      </c>
      <c r="D19" s="5" t="s">
        <v>42</v>
      </c>
      <c r="E19" s="5" t="s">
        <v>43</v>
      </c>
      <c r="F19" s="73" t="s">
        <v>44</v>
      </c>
      <c r="G19" s="110">
        <v>45971</v>
      </c>
      <c r="H19" s="17" t="s">
        <v>44</v>
      </c>
      <c r="I19" s="70">
        <v>45971</v>
      </c>
      <c r="J19" s="70">
        <v>45972</v>
      </c>
      <c r="K19" s="71">
        <f>IFERROR(WORKDAY(Tasks_Alphabetical[[#This Row],[Window End]],1),"")</f>
        <v>45973</v>
      </c>
      <c r="L19" s="72">
        <f>IFERROR(IF(ISBLANK(Tasks_Alphabetical[[#This Row],[Submission deadline]]), "", WEEKNUM(Tasks_Alphabetical[[#This Row],[Submission deadline]], 2)),"")</f>
        <v>46</v>
      </c>
      <c r="M19" s="18"/>
      <c r="N19" s="18"/>
    </row>
    <row r="20" spans="1:14" x14ac:dyDescent="0.35">
      <c r="A20" s="69" t="s">
        <v>69</v>
      </c>
      <c r="B20" s="17">
        <v>19531</v>
      </c>
      <c r="C20" s="15" t="s">
        <v>71</v>
      </c>
      <c r="D20" s="5" t="s">
        <v>42</v>
      </c>
      <c r="E20" s="5" t="s">
        <v>43</v>
      </c>
      <c r="F20" s="73">
        <v>1</v>
      </c>
      <c r="G20" s="110">
        <v>45973</v>
      </c>
      <c r="H20" s="17" t="s">
        <v>72</v>
      </c>
      <c r="I20" s="70">
        <v>45973</v>
      </c>
      <c r="J20" s="70">
        <v>45982</v>
      </c>
      <c r="K20" s="71">
        <f>IFERROR(WORKDAY(Tasks_Alphabetical[[#This Row],[Window End]],1),"")</f>
        <v>45985</v>
      </c>
      <c r="L20" s="72">
        <v>46</v>
      </c>
      <c r="M20" s="18"/>
      <c r="N20" s="18"/>
    </row>
    <row r="21" spans="1:14" x14ac:dyDescent="0.35">
      <c r="A21" s="69" t="s">
        <v>69</v>
      </c>
      <c r="B21" s="17">
        <v>19531</v>
      </c>
      <c r="C21" s="15" t="s">
        <v>73</v>
      </c>
      <c r="D21" s="5" t="s">
        <v>42</v>
      </c>
      <c r="E21" s="5" t="s">
        <v>43</v>
      </c>
      <c r="F21" s="73">
        <v>2</v>
      </c>
      <c r="G21" s="110">
        <v>45973</v>
      </c>
      <c r="H21" s="17" t="s">
        <v>74</v>
      </c>
      <c r="I21" s="70">
        <v>45973</v>
      </c>
      <c r="J21" s="70">
        <v>45982</v>
      </c>
      <c r="K21" s="71">
        <f>IFERROR(WORKDAY(Tasks_Alphabetical[[#This Row],[Window End]],1),"")</f>
        <v>45985</v>
      </c>
      <c r="L21" s="72">
        <v>46</v>
      </c>
      <c r="M21" s="18"/>
      <c r="N21" s="18"/>
    </row>
    <row r="22" spans="1:14" x14ac:dyDescent="0.35">
      <c r="A22" s="69" t="s">
        <v>69</v>
      </c>
      <c r="B22" s="17">
        <v>19531</v>
      </c>
      <c r="C22" s="15" t="s">
        <v>75</v>
      </c>
      <c r="D22" s="5" t="s">
        <v>42</v>
      </c>
      <c r="E22" s="5" t="s">
        <v>43</v>
      </c>
      <c r="F22" s="73">
        <v>3</v>
      </c>
      <c r="G22" s="110">
        <v>45985</v>
      </c>
      <c r="H22" s="17" t="s">
        <v>60</v>
      </c>
      <c r="I22" s="70">
        <v>45985</v>
      </c>
      <c r="J22" s="70">
        <v>45985</v>
      </c>
      <c r="K22" s="71">
        <f>IFERROR(WORKDAY(Tasks_Alphabetical[[#This Row],[Window End]],1),"")</f>
        <v>45986</v>
      </c>
      <c r="L22" s="72">
        <v>48</v>
      </c>
      <c r="M22" s="18"/>
      <c r="N22" s="18"/>
    </row>
    <row r="23" spans="1:14" x14ac:dyDescent="0.35">
      <c r="A23" s="69" t="s">
        <v>69</v>
      </c>
      <c r="B23" s="17">
        <v>19531</v>
      </c>
      <c r="C23" s="15" t="s">
        <v>76</v>
      </c>
      <c r="D23" s="5" t="s">
        <v>42</v>
      </c>
      <c r="E23" s="5" t="s">
        <v>43</v>
      </c>
      <c r="F23" s="73">
        <v>4</v>
      </c>
      <c r="G23" s="110">
        <v>45986</v>
      </c>
      <c r="H23" s="17" t="s">
        <v>77</v>
      </c>
      <c r="I23" s="70">
        <v>45986</v>
      </c>
      <c r="J23" s="70">
        <v>45989</v>
      </c>
      <c r="K23" s="71">
        <f>IFERROR(WORKDAY(Tasks_Alphabetical[[#This Row],[Window End]],1),"")</f>
        <v>45992</v>
      </c>
      <c r="L23" s="72">
        <v>48</v>
      </c>
      <c r="M23" s="18"/>
      <c r="N23" s="18"/>
    </row>
    <row r="24" spans="1:14" x14ac:dyDescent="0.35">
      <c r="A24" s="69" t="s">
        <v>78</v>
      </c>
      <c r="B24" s="17">
        <v>19538</v>
      </c>
      <c r="C24" s="15" t="s">
        <v>70</v>
      </c>
      <c r="D24" s="5" t="s">
        <v>42</v>
      </c>
      <c r="E24" s="5" t="s">
        <v>43</v>
      </c>
      <c r="F24" s="73" t="s">
        <v>44</v>
      </c>
      <c r="G24" s="116">
        <v>45978</v>
      </c>
      <c r="H24" s="118" t="s">
        <v>44</v>
      </c>
      <c r="I24" s="117">
        <v>45978</v>
      </c>
      <c r="J24" s="117">
        <v>45979</v>
      </c>
      <c r="K24" s="71">
        <f>IFERROR(WORKDAY(Tasks_Alphabetical[[#This Row],[Window End]],1),"")</f>
        <v>45980</v>
      </c>
      <c r="L24" s="72">
        <v>47</v>
      </c>
      <c r="M24" s="1"/>
      <c r="N24" s="1"/>
    </row>
    <row r="25" spans="1:14" x14ac:dyDescent="0.35">
      <c r="A25" s="69" t="s">
        <v>78</v>
      </c>
      <c r="B25" s="17">
        <v>19538</v>
      </c>
      <c r="C25" s="15" t="s">
        <v>79</v>
      </c>
      <c r="D25" s="5" t="s">
        <v>42</v>
      </c>
      <c r="E25" s="5" t="s">
        <v>43</v>
      </c>
      <c r="F25" s="73">
        <v>1</v>
      </c>
      <c r="G25" s="116">
        <v>45980</v>
      </c>
      <c r="H25" s="118" t="s">
        <v>46</v>
      </c>
      <c r="I25" s="117">
        <v>45980</v>
      </c>
      <c r="J25" s="117">
        <v>45980</v>
      </c>
      <c r="K25" s="71">
        <f>IFERROR(WORKDAY(Tasks_Alphabetical[[#This Row],[Window End]],1),"")</f>
        <v>45981</v>
      </c>
      <c r="L25" s="72">
        <v>47</v>
      </c>
      <c r="M25" s="1"/>
      <c r="N25" s="1"/>
    </row>
    <row r="26" spans="1:14" x14ac:dyDescent="0.35">
      <c r="A26" s="69" t="s">
        <v>78</v>
      </c>
      <c r="B26" s="17">
        <v>19538</v>
      </c>
      <c r="C26" s="15" t="s">
        <v>80</v>
      </c>
      <c r="D26" s="5" t="s">
        <v>42</v>
      </c>
      <c r="E26" s="5" t="s">
        <v>43</v>
      </c>
      <c r="F26" s="73">
        <v>2</v>
      </c>
      <c r="G26" s="123">
        <v>45982</v>
      </c>
      <c r="H26" s="118" t="s">
        <v>46</v>
      </c>
      <c r="I26" s="117">
        <v>45982</v>
      </c>
      <c r="J26" s="117">
        <v>45982</v>
      </c>
      <c r="K26" s="71">
        <f>IFERROR(WORKDAY(Tasks_Alphabetical[[#This Row],[Window End]],1),"")</f>
        <v>45985</v>
      </c>
      <c r="L26" s="72">
        <v>47</v>
      </c>
      <c r="M26" s="1"/>
      <c r="N26" s="1"/>
    </row>
    <row r="27" spans="1:14" x14ac:dyDescent="0.35">
      <c r="A27" s="69" t="s">
        <v>78</v>
      </c>
      <c r="B27" s="17">
        <v>19538</v>
      </c>
      <c r="C27" s="15" t="s">
        <v>81</v>
      </c>
      <c r="D27" s="5" t="s">
        <v>42</v>
      </c>
      <c r="E27" s="5" t="s">
        <v>43</v>
      </c>
      <c r="F27" s="73">
        <v>3</v>
      </c>
      <c r="G27" s="43">
        <v>45985</v>
      </c>
      <c r="H27" s="118" t="s">
        <v>46</v>
      </c>
      <c r="I27" s="117">
        <v>45985</v>
      </c>
      <c r="J27" s="117">
        <v>45985</v>
      </c>
      <c r="K27" s="71">
        <f>IFERROR(WORKDAY(Tasks_Alphabetical[[#This Row],[Window End]],1),"")</f>
        <v>45986</v>
      </c>
      <c r="L27" s="72">
        <v>48</v>
      </c>
      <c r="M27" s="1"/>
      <c r="N27" s="1"/>
    </row>
    <row r="28" spans="1:14" x14ac:dyDescent="0.35">
      <c r="A28" s="69" t="s">
        <v>78</v>
      </c>
      <c r="B28" s="17">
        <v>19538</v>
      </c>
      <c r="C28" s="15" t="s">
        <v>82</v>
      </c>
      <c r="D28" s="5" t="s">
        <v>42</v>
      </c>
      <c r="E28" s="5" t="s">
        <v>43</v>
      </c>
      <c r="F28" s="73" t="s">
        <v>83</v>
      </c>
      <c r="G28" s="43">
        <v>45987</v>
      </c>
      <c r="H28" s="118" t="s">
        <v>84</v>
      </c>
      <c r="I28" s="117">
        <v>45987</v>
      </c>
      <c r="J28" s="117">
        <v>45987</v>
      </c>
      <c r="K28" s="71">
        <f>IFERROR(WORKDAY(Tasks_Alphabetical[[#This Row],[Window End]],1),"")</f>
        <v>45988</v>
      </c>
      <c r="L28" s="72">
        <v>48</v>
      </c>
      <c r="M28" s="1"/>
      <c r="N28" s="1"/>
    </row>
    <row r="29" spans="1:14" x14ac:dyDescent="0.35">
      <c r="A29" s="69" t="s">
        <v>78</v>
      </c>
      <c r="B29" s="17">
        <v>19538</v>
      </c>
      <c r="C29" s="15" t="s">
        <v>85</v>
      </c>
      <c r="D29" s="5" t="s">
        <v>42</v>
      </c>
      <c r="E29" s="5" t="s">
        <v>43</v>
      </c>
      <c r="F29" s="73" t="s">
        <v>86</v>
      </c>
      <c r="G29" s="116">
        <v>45989</v>
      </c>
      <c r="H29" s="118" t="s">
        <v>87</v>
      </c>
      <c r="I29" s="117">
        <v>45989</v>
      </c>
      <c r="J29" s="117">
        <v>45989</v>
      </c>
      <c r="K29" s="71">
        <v>45992</v>
      </c>
      <c r="L29" s="72">
        <v>48</v>
      </c>
      <c r="M29" s="1"/>
      <c r="N29" s="1"/>
    </row>
    <row r="30" spans="1:14" x14ac:dyDescent="0.35">
      <c r="A30" s="69" t="s">
        <v>88</v>
      </c>
      <c r="B30" s="17">
        <v>19554</v>
      </c>
      <c r="C30" s="15" t="s">
        <v>70</v>
      </c>
      <c r="D30" s="5" t="s">
        <v>42</v>
      </c>
      <c r="E30" s="5" t="s">
        <v>43</v>
      </c>
      <c r="F30" s="73" t="s">
        <v>44</v>
      </c>
      <c r="G30" s="116">
        <v>45971</v>
      </c>
      <c r="H30" s="118" t="s">
        <v>44</v>
      </c>
      <c r="I30" s="117">
        <v>45971</v>
      </c>
      <c r="J30" s="117">
        <v>45972</v>
      </c>
      <c r="K30" s="71">
        <f>IFERROR(WORKDAY(Tasks_Alphabetical[[#This Row],[Window End]],1),"")</f>
        <v>45973</v>
      </c>
      <c r="L30" s="72">
        <v>46</v>
      </c>
      <c r="M30" s="1"/>
      <c r="N30" s="1"/>
    </row>
    <row r="31" spans="1:14" x14ac:dyDescent="0.35">
      <c r="A31" s="69" t="s">
        <v>88</v>
      </c>
      <c r="B31" s="17">
        <v>19554</v>
      </c>
      <c r="C31" s="15" t="s">
        <v>89</v>
      </c>
      <c r="D31" s="5" t="s">
        <v>42</v>
      </c>
      <c r="E31" s="5" t="s">
        <v>43</v>
      </c>
      <c r="F31" s="73">
        <v>1</v>
      </c>
      <c r="G31" s="116">
        <v>45973</v>
      </c>
      <c r="H31" s="118" t="s">
        <v>72</v>
      </c>
      <c r="I31" s="117">
        <v>45973</v>
      </c>
      <c r="J31" s="117">
        <v>45973</v>
      </c>
      <c r="K31" s="71">
        <f>IFERROR(WORKDAY(Tasks_Alphabetical[[#This Row],[Window End]],1),"")</f>
        <v>45974</v>
      </c>
      <c r="L31" s="72">
        <v>46</v>
      </c>
      <c r="M31" s="1"/>
      <c r="N31" s="1"/>
    </row>
    <row r="32" spans="1:14" x14ac:dyDescent="0.35">
      <c r="A32" s="101" t="s">
        <v>88</v>
      </c>
      <c r="B32" s="75">
        <v>19554</v>
      </c>
      <c r="C32" s="76" t="s">
        <v>90</v>
      </c>
      <c r="D32" s="77" t="s">
        <v>42</v>
      </c>
      <c r="E32" s="77" t="s">
        <v>43</v>
      </c>
      <c r="F32" s="102">
        <v>2</v>
      </c>
      <c r="G32" s="116">
        <v>45975</v>
      </c>
      <c r="H32" s="118" t="s">
        <v>91</v>
      </c>
      <c r="I32" s="117">
        <v>45975</v>
      </c>
      <c r="J32" s="117">
        <v>45975</v>
      </c>
      <c r="K32" s="103">
        <f>IFERROR(WORKDAY(Tasks_Alphabetical[[#This Row],[Window End]],1),"")</f>
        <v>45978</v>
      </c>
      <c r="L32" s="104">
        <v>46</v>
      </c>
      <c r="M32" s="1"/>
      <c r="N32" s="1"/>
    </row>
    <row r="33" spans="1:14" x14ac:dyDescent="0.35">
      <c r="A33" s="101" t="s">
        <v>88</v>
      </c>
      <c r="B33" s="75">
        <v>19554</v>
      </c>
      <c r="C33" s="76" t="s">
        <v>92</v>
      </c>
      <c r="D33" s="77" t="s">
        <v>42</v>
      </c>
      <c r="E33" s="77" t="s">
        <v>43</v>
      </c>
      <c r="F33" s="102">
        <v>3</v>
      </c>
      <c r="G33" s="116">
        <v>45978</v>
      </c>
      <c r="H33" s="118" t="s">
        <v>93</v>
      </c>
      <c r="I33" s="117">
        <v>45978</v>
      </c>
      <c r="J33" s="117">
        <v>45978</v>
      </c>
      <c r="K33" s="103">
        <f>IFERROR(WORKDAY(Tasks_Alphabetical[[#This Row],[Window End]],1),"")</f>
        <v>45979</v>
      </c>
      <c r="L33" s="104">
        <v>47</v>
      </c>
      <c r="M33" s="1"/>
      <c r="N33" s="1"/>
    </row>
    <row r="34" spans="1:14" x14ac:dyDescent="0.35">
      <c r="A34" s="101" t="s">
        <v>88</v>
      </c>
      <c r="B34" s="75">
        <v>19554</v>
      </c>
      <c r="C34" s="76" t="s">
        <v>94</v>
      </c>
      <c r="D34" s="77" t="s">
        <v>42</v>
      </c>
      <c r="E34" s="77" t="s">
        <v>43</v>
      </c>
      <c r="F34" s="102">
        <v>4</v>
      </c>
      <c r="G34" s="116">
        <v>45980</v>
      </c>
      <c r="H34" s="118" t="s">
        <v>52</v>
      </c>
      <c r="I34" s="117">
        <v>45980</v>
      </c>
      <c r="J34" s="117">
        <v>45980</v>
      </c>
      <c r="K34" s="103">
        <f>IFERROR(WORKDAY(Tasks_Alphabetical[[#This Row],[Window End]],1),"")</f>
        <v>45981</v>
      </c>
      <c r="L34" s="104">
        <v>47</v>
      </c>
      <c r="M34" s="1"/>
      <c r="N34" s="1"/>
    </row>
    <row r="35" spans="1:14" x14ac:dyDescent="0.35">
      <c r="A35" s="101" t="s">
        <v>88</v>
      </c>
      <c r="B35" s="75">
        <v>19554</v>
      </c>
      <c r="C35" s="76" t="s">
        <v>95</v>
      </c>
      <c r="D35" s="77" t="s">
        <v>42</v>
      </c>
      <c r="E35" s="77" t="s">
        <v>43</v>
      </c>
      <c r="F35" s="102" t="s">
        <v>96</v>
      </c>
      <c r="G35" s="116">
        <v>45982</v>
      </c>
      <c r="H35" s="118" t="s">
        <v>46</v>
      </c>
      <c r="I35" s="117">
        <v>45982</v>
      </c>
      <c r="J35" s="117">
        <v>45982</v>
      </c>
      <c r="K35" s="71">
        <v>45985</v>
      </c>
      <c r="L35" s="104">
        <v>47</v>
      </c>
    </row>
    <row r="36" spans="1:14" x14ac:dyDescent="0.35">
      <c r="A36" s="101" t="s">
        <v>88</v>
      </c>
      <c r="B36" s="75">
        <v>19554</v>
      </c>
      <c r="C36" s="76" t="s">
        <v>97</v>
      </c>
      <c r="D36" s="77" t="s">
        <v>42</v>
      </c>
      <c r="E36" s="77" t="s">
        <v>43</v>
      </c>
      <c r="F36" s="102" t="s">
        <v>98</v>
      </c>
      <c r="G36" s="116">
        <v>45985</v>
      </c>
      <c r="H36" s="118" t="s">
        <v>55</v>
      </c>
      <c r="I36" s="117">
        <v>45985</v>
      </c>
      <c r="J36" s="117">
        <v>45988</v>
      </c>
      <c r="K36" s="103">
        <f>IFERROR(WORKDAY(Tasks_Alphabetical[[#This Row],[Window End]],1),"")</f>
        <v>45989</v>
      </c>
      <c r="L36" s="104">
        <v>48</v>
      </c>
    </row>
    <row r="37" spans="1:14" x14ac:dyDescent="0.35">
      <c r="A37" s="101" t="s">
        <v>88</v>
      </c>
      <c r="B37" s="75">
        <v>19554</v>
      </c>
      <c r="C37" s="76" t="s">
        <v>99</v>
      </c>
      <c r="D37" s="77" t="s">
        <v>42</v>
      </c>
      <c r="E37" s="77" t="s">
        <v>43</v>
      </c>
      <c r="F37" s="102">
        <v>6</v>
      </c>
      <c r="G37" s="116">
        <v>45986</v>
      </c>
      <c r="H37" s="118" t="s">
        <v>87</v>
      </c>
      <c r="I37" s="117">
        <v>45986</v>
      </c>
      <c r="J37" s="117">
        <v>45989</v>
      </c>
      <c r="K37" s="103">
        <f>IFERROR(WORKDAY(Tasks_Alphabetical[[#This Row],[Window End]],1),"")</f>
        <v>45992</v>
      </c>
      <c r="L37" s="104">
        <v>48</v>
      </c>
    </row>
    <row r="38" spans="1:14" x14ac:dyDescent="0.35">
      <c r="A38" s="101" t="s">
        <v>100</v>
      </c>
      <c r="B38" s="75">
        <v>19566</v>
      </c>
      <c r="C38" s="76" t="s">
        <v>101</v>
      </c>
      <c r="D38" s="77" t="s">
        <v>42</v>
      </c>
      <c r="E38" s="77" t="s">
        <v>43</v>
      </c>
      <c r="F38" s="102" t="s">
        <v>44</v>
      </c>
      <c r="G38" s="116">
        <v>45971</v>
      </c>
      <c r="H38" s="118" t="s">
        <v>44</v>
      </c>
      <c r="I38" s="117">
        <v>45971</v>
      </c>
      <c r="J38" s="117">
        <v>45972</v>
      </c>
      <c r="K38" s="103">
        <v>45973</v>
      </c>
      <c r="L38" s="104">
        <v>46</v>
      </c>
    </row>
    <row r="39" spans="1:14" x14ac:dyDescent="0.35">
      <c r="A39" s="101" t="s">
        <v>100</v>
      </c>
      <c r="B39" s="75">
        <v>19566</v>
      </c>
      <c r="C39" s="76" t="s">
        <v>102</v>
      </c>
      <c r="D39" s="77" t="s">
        <v>42</v>
      </c>
      <c r="E39" s="77" t="s">
        <v>43</v>
      </c>
      <c r="F39" s="102">
        <v>1</v>
      </c>
      <c r="G39" s="116">
        <v>45973</v>
      </c>
      <c r="H39" s="118" t="s">
        <v>57</v>
      </c>
      <c r="I39" s="117">
        <v>45973</v>
      </c>
      <c r="J39" s="117">
        <v>45973</v>
      </c>
      <c r="K39" s="103">
        <v>45974</v>
      </c>
      <c r="L39" s="104">
        <v>46</v>
      </c>
    </row>
    <row r="40" spans="1:14" x14ac:dyDescent="0.35">
      <c r="A40" s="101" t="s">
        <v>100</v>
      </c>
      <c r="B40" s="75">
        <v>19566</v>
      </c>
      <c r="C40" s="76" t="s">
        <v>103</v>
      </c>
      <c r="D40" s="77" t="s">
        <v>42</v>
      </c>
      <c r="E40" s="77" t="s">
        <v>43</v>
      </c>
      <c r="F40" s="102">
        <v>2</v>
      </c>
      <c r="G40" s="116">
        <v>45975</v>
      </c>
      <c r="H40" s="118" t="s">
        <v>104</v>
      </c>
      <c r="I40" s="117">
        <v>45975</v>
      </c>
      <c r="J40" s="117">
        <v>45975</v>
      </c>
      <c r="K40" s="103">
        <v>45978</v>
      </c>
      <c r="L40" s="104">
        <v>46</v>
      </c>
    </row>
    <row r="41" spans="1:14" x14ac:dyDescent="0.35">
      <c r="A41" s="101" t="s">
        <v>100</v>
      </c>
      <c r="B41" s="75">
        <v>19566</v>
      </c>
      <c r="C41" s="76" t="s">
        <v>105</v>
      </c>
      <c r="D41" s="77" t="s">
        <v>42</v>
      </c>
      <c r="E41" s="77" t="s">
        <v>43</v>
      </c>
      <c r="F41" s="102">
        <v>3</v>
      </c>
      <c r="G41" s="116">
        <v>45978</v>
      </c>
      <c r="H41" s="118" t="s">
        <v>72</v>
      </c>
      <c r="I41" s="117">
        <v>45978</v>
      </c>
      <c r="J41" s="117">
        <v>45978</v>
      </c>
      <c r="K41" s="103">
        <v>45979</v>
      </c>
      <c r="L41" s="104">
        <v>47</v>
      </c>
    </row>
    <row r="42" spans="1:14" x14ac:dyDescent="0.35">
      <c r="A42" s="101" t="s">
        <v>100</v>
      </c>
      <c r="B42" s="75">
        <v>19566</v>
      </c>
      <c r="C42" s="76" t="s">
        <v>106</v>
      </c>
      <c r="D42" s="77" t="s">
        <v>42</v>
      </c>
      <c r="E42" s="77" t="s">
        <v>43</v>
      </c>
      <c r="F42" s="102" t="s">
        <v>107</v>
      </c>
      <c r="G42" s="116">
        <v>45980</v>
      </c>
      <c r="H42" s="118" t="s">
        <v>108</v>
      </c>
      <c r="I42" s="117">
        <v>45980</v>
      </c>
      <c r="J42" s="117">
        <v>45980</v>
      </c>
      <c r="K42" s="103">
        <v>45981</v>
      </c>
      <c r="L42" s="104">
        <v>47</v>
      </c>
    </row>
    <row r="43" spans="1:14" x14ac:dyDescent="0.35">
      <c r="A43" s="101" t="s">
        <v>100</v>
      </c>
      <c r="B43" s="75">
        <v>19566</v>
      </c>
      <c r="C43" s="76" t="s">
        <v>109</v>
      </c>
      <c r="D43" s="77" t="s">
        <v>42</v>
      </c>
      <c r="E43" s="77" t="s">
        <v>43</v>
      </c>
      <c r="F43" s="102" t="s">
        <v>110</v>
      </c>
      <c r="G43" s="116">
        <v>45982</v>
      </c>
      <c r="H43" s="118" t="s">
        <v>60</v>
      </c>
      <c r="I43" s="117">
        <v>45982</v>
      </c>
      <c r="J43" s="117">
        <v>45982</v>
      </c>
      <c r="K43" s="71">
        <v>45985</v>
      </c>
      <c r="L43" s="104">
        <v>47</v>
      </c>
    </row>
    <row r="44" spans="1:14" x14ac:dyDescent="0.35">
      <c r="A44" s="101" t="s">
        <v>100</v>
      </c>
      <c r="B44" s="75">
        <v>19566</v>
      </c>
      <c r="C44" s="76" t="s">
        <v>111</v>
      </c>
      <c r="D44" s="77" t="s">
        <v>42</v>
      </c>
      <c r="E44" s="77" t="s">
        <v>43</v>
      </c>
      <c r="F44" s="102" t="s">
        <v>112</v>
      </c>
      <c r="G44" s="116">
        <v>45985</v>
      </c>
      <c r="H44" s="118" t="s">
        <v>108</v>
      </c>
      <c r="I44" s="117">
        <v>45985</v>
      </c>
      <c r="J44" s="117">
        <v>45985</v>
      </c>
      <c r="K44" s="103">
        <v>45986</v>
      </c>
      <c r="L44" s="104">
        <v>48</v>
      </c>
    </row>
    <row r="45" spans="1:14" x14ac:dyDescent="0.35">
      <c r="A45" s="101" t="s">
        <v>100</v>
      </c>
      <c r="B45" s="75">
        <v>19566</v>
      </c>
      <c r="C45" s="76" t="s">
        <v>53</v>
      </c>
      <c r="D45" s="77" t="s">
        <v>42</v>
      </c>
      <c r="E45" s="77" t="s">
        <v>43</v>
      </c>
      <c r="F45" s="102" t="s">
        <v>113</v>
      </c>
      <c r="G45" s="116">
        <v>45985</v>
      </c>
      <c r="H45" s="118" t="s">
        <v>55</v>
      </c>
      <c r="I45" s="117">
        <v>45985</v>
      </c>
      <c r="J45" s="117">
        <v>45987</v>
      </c>
      <c r="K45" s="103">
        <v>45988</v>
      </c>
      <c r="L45" s="104">
        <v>48</v>
      </c>
    </row>
    <row r="46" spans="1:14" x14ac:dyDescent="0.35">
      <c r="A46" s="101" t="s">
        <v>100</v>
      </c>
      <c r="B46" s="75">
        <v>19566</v>
      </c>
      <c r="C46" s="76" t="s">
        <v>114</v>
      </c>
      <c r="D46" s="77" t="s">
        <v>42</v>
      </c>
      <c r="E46" s="77" t="s">
        <v>43</v>
      </c>
      <c r="F46" s="102">
        <v>6</v>
      </c>
      <c r="G46" s="116">
        <v>45987</v>
      </c>
      <c r="H46" s="118" t="s">
        <v>87</v>
      </c>
      <c r="I46" s="117">
        <v>45987</v>
      </c>
      <c r="J46" s="117">
        <v>45989</v>
      </c>
      <c r="K46" s="103">
        <v>45992</v>
      </c>
      <c r="L46" s="104">
        <v>48</v>
      </c>
    </row>
    <row r="47" spans="1:14" x14ac:dyDescent="0.35">
      <c r="A47" s="69" t="s">
        <v>115</v>
      </c>
      <c r="B47" s="17">
        <v>19583</v>
      </c>
      <c r="C47" s="15" t="s">
        <v>62</v>
      </c>
      <c r="D47" s="5" t="s">
        <v>42</v>
      </c>
      <c r="E47" s="5" t="s">
        <v>43</v>
      </c>
      <c r="F47" s="73" t="s">
        <v>64</v>
      </c>
      <c r="G47" s="43">
        <v>45971</v>
      </c>
      <c r="H47" s="17" t="s">
        <v>116</v>
      </c>
      <c r="I47" s="70">
        <v>45971</v>
      </c>
      <c r="J47" s="70">
        <v>45982</v>
      </c>
      <c r="K47" s="71">
        <v>45985</v>
      </c>
      <c r="L47" s="72">
        <v>46</v>
      </c>
    </row>
    <row r="51" spans="12:12" x14ac:dyDescent="0.35">
      <c r="L51" s="11" t="s">
        <v>117</v>
      </c>
    </row>
  </sheetData>
  <conditionalFormatting sqref="G24:G26">
    <cfRule type="expression" dxfId="13" priority="62">
      <formula>$A26&lt;&gt;""</formula>
    </cfRule>
  </conditionalFormatting>
  <conditionalFormatting sqref="G38:G46">
    <cfRule type="expression" dxfId="12" priority="2">
      <formula>$A38&lt;&gt;""</formula>
    </cfRule>
  </conditionalFormatting>
  <conditionalFormatting sqref="H24:J24 H25:I28 J25:J29 G29:I29 G30:J37 H38:H46">
    <cfRule type="expression" dxfId="11" priority="25">
      <formula>$A24&lt;&gt;""</formula>
    </cfRule>
  </conditionalFormatting>
  <conditionalFormatting sqref="I7:J14">
    <cfRule type="expression" dxfId="10" priority="32">
      <formula>$A7&lt;&gt;""</formula>
    </cfRule>
  </conditionalFormatting>
  <conditionalFormatting sqref="I38:J46">
    <cfRule type="expression" dxfId="9" priority="1">
      <formula>$A38&lt;&gt;""</formula>
    </cfRule>
  </conditionalFormatting>
  <pageMargins left="0.7" right="0.7" top="0.75" bottom="0.75" header="0.3" footer="0.3"/>
  <pageSetup paperSize="9" orientation="portrait" r:id="rId1"/>
  <ignoredErrors>
    <ignoredError sqref="H19:H23 H24:H29 H7:H14 H30 H38 H39:H46 G48:J48 K19:K22 H47 G7:G14 I7:I14 J7:J14 I19:J23 G19:G23 L20:L23 H15:H18 G15:G18 L15:L18 I15:J18 L7:L14 L48 K24:K28 I29:L29 I24:J28 L24:L28 G24:G29 H31:H35 H36 H37 K30:K34 K36:K37 I35:L35 I36:J37 L36:L37 I30:J34 L30:L34 G30:G37 I38:L46 G38:G47 I47:L47 K13 K15:K18" calculatedColumn="1"/>
  </ignoredErrors>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FB40-28EB-4AF6-AEC3-ABC94AAEEF22}">
  <sheetPr codeName="Sheet2"/>
  <dimension ref="A1:F32"/>
  <sheetViews>
    <sheetView workbookViewId="0">
      <selection activeCell="B9" sqref="B9"/>
    </sheetView>
  </sheetViews>
  <sheetFormatPr defaultColWidth="11.453125" defaultRowHeight="14.5" x14ac:dyDescent="0.35"/>
  <cols>
    <col min="1" max="1" width="68.7265625" customWidth="1"/>
    <col min="2" max="2" width="44.453125" customWidth="1"/>
    <col min="3" max="3" width="32.7265625" customWidth="1"/>
    <col min="4" max="4" width="11.453125" style="11" customWidth="1"/>
    <col min="5" max="5" width="11.453125" style="11"/>
    <col min="6" max="6" width="17.81640625" customWidth="1"/>
  </cols>
  <sheetData>
    <row r="1" spans="1:6" x14ac:dyDescent="0.35">
      <c r="A1" s="121" t="str" cm="1">
        <f t="array" ref="A1:A5">_xlfn.UNIQUE(Tasks_Alphabetical[Component title])</f>
        <v>Employer Set Project</v>
      </c>
      <c r="B1" t="str" cm="1">
        <f t="array" ref="B1:B7">_xlfn.UNIQUE(Tasks_Alphabetical[Subject])</f>
        <v>Accounting</v>
      </c>
      <c r="C1" t="str" cm="1">
        <f t="array" ref="C1">_xlfn.UNIQUE(Tasks_Alphabetical[Component])</f>
        <v>Core</v>
      </c>
      <c r="D1" s="11" t="str" cm="1">
        <f t="array" ref="D1:D19">_xlfn.UNIQUE(Tasks_Alphabetical[Task])</f>
        <v>NA</v>
      </c>
      <c r="E1" s="11" t="s">
        <v>44</v>
      </c>
      <c r="F1" t="e" cm="1">
        <f t="array" ref="F1">_xlfn.UNIQUE(#REF!)</f>
        <v>#REF!</v>
      </c>
    </row>
    <row r="2" spans="1:6" x14ac:dyDescent="0.35">
      <c r="A2" s="121" t="str">
        <v>Employer Set Project: Ceramics Maker</v>
      </c>
      <c r="B2" t="str">
        <v>Craft and Design</v>
      </c>
      <c r="D2" s="11">
        <v>1</v>
      </c>
      <c r="E2" s="11">
        <v>1</v>
      </c>
    </row>
    <row r="3" spans="1:6" x14ac:dyDescent="0.35">
      <c r="A3" s="121" t="str">
        <v>Employer Set Project: Textiles and Fashion Maker</v>
      </c>
      <c r="B3" t="str">
        <v>Design, Surveying and Planning for Construction</v>
      </c>
      <c r="D3" s="11" t="str">
        <v>2a</v>
      </c>
      <c r="E3" s="11" t="s">
        <v>118</v>
      </c>
    </row>
    <row r="4" spans="1:6" x14ac:dyDescent="0.35">
      <c r="A4" s="121" t="str">
        <v>Employer Set Project: Jewellery Maker</v>
      </c>
      <c r="B4" t="str">
        <v>Digital Production, Design and Development</v>
      </c>
      <c r="D4" s="11" t="str">
        <v>2b</v>
      </c>
      <c r="E4" s="11" t="s">
        <v>119</v>
      </c>
    </row>
    <row r="5" spans="1:6" x14ac:dyDescent="0.35">
      <c r="A5" s="121" t="str">
        <v>Employer Set Project: Furniture Maker</v>
      </c>
      <c r="B5" t="str">
        <v xml:space="preserve">Finance </v>
      </c>
      <c r="D5" s="11" t="str">
        <v>2c</v>
      </c>
      <c r="E5" s="11" t="s">
        <v>120</v>
      </c>
    </row>
    <row r="6" spans="1:6" x14ac:dyDescent="0.35">
      <c r="A6" s="121"/>
      <c r="B6" t="str">
        <v>Legal Services</v>
      </c>
      <c r="D6" s="11">
        <v>3</v>
      </c>
      <c r="E6" s="11">
        <v>2</v>
      </c>
    </row>
    <row r="7" spans="1:6" x14ac:dyDescent="0.35">
      <c r="A7" s="121"/>
      <c r="B7" t="str">
        <v>Media, Broadcast and Production</v>
      </c>
      <c r="D7" s="11">
        <v>4</v>
      </c>
      <c r="E7" s="11" t="s">
        <v>48</v>
      </c>
    </row>
    <row r="8" spans="1:6" x14ac:dyDescent="0.35">
      <c r="A8" s="121"/>
      <c r="D8" s="11">
        <v>5</v>
      </c>
      <c r="E8" s="11" t="s">
        <v>51</v>
      </c>
    </row>
    <row r="9" spans="1:6" x14ac:dyDescent="0.35">
      <c r="A9" s="121"/>
      <c r="D9" s="11" t="str">
        <v>All</v>
      </c>
      <c r="E9" s="11" t="s">
        <v>54</v>
      </c>
    </row>
    <row r="10" spans="1:6" x14ac:dyDescent="0.35">
      <c r="A10" s="121"/>
      <c r="D10" s="11">
        <v>2</v>
      </c>
      <c r="E10" s="11">
        <v>3</v>
      </c>
    </row>
    <row r="11" spans="1:6" x14ac:dyDescent="0.35">
      <c r="A11" s="121"/>
      <c r="D11" s="11" t="str">
        <v>4a</v>
      </c>
      <c r="E11" s="11" t="s">
        <v>121</v>
      </c>
    </row>
    <row r="12" spans="1:6" x14ac:dyDescent="0.35">
      <c r="D12" s="11" t="str">
        <v>4b</v>
      </c>
      <c r="E12" s="11" t="s">
        <v>122</v>
      </c>
    </row>
    <row r="13" spans="1:6" x14ac:dyDescent="0.35">
      <c r="D13" s="11" t="str">
        <v>5a-5c</v>
      </c>
      <c r="E13" s="11">
        <v>4</v>
      </c>
    </row>
    <row r="14" spans="1:6" x14ac:dyDescent="0.35">
      <c r="D14" s="11" t="str">
        <v>5d</v>
      </c>
      <c r="E14" s="11" t="s">
        <v>83</v>
      </c>
    </row>
    <row r="15" spans="1:6" x14ac:dyDescent="0.35">
      <c r="D15" s="11">
        <v>6</v>
      </c>
      <c r="E15" s="11" t="s">
        <v>86</v>
      </c>
    </row>
    <row r="16" spans="1:6" x14ac:dyDescent="0.35">
      <c r="D16" s="11" t="str">
        <v>4a&amp;b</v>
      </c>
      <c r="E16" s="11" t="s">
        <v>110</v>
      </c>
    </row>
    <row r="17" spans="1:5" x14ac:dyDescent="0.35">
      <c r="D17" s="11" t="str">
        <v>4c</v>
      </c>
      <c r="E17" s="11" t="s">
        <v>107</v>
      </c>
    </row>
    <row r="18" spans="1:5" x14ac:dyDescent="0.35">
      <c r="D18" s="11" t="str">
        <v>5a</v>
      </c>
      <c r="E18" s="11">
        <v>5</v>
      </c>
    </row>
    <row r="19" spans="1:5" x14ac:dyDescent="0.35">
      <c r="D19" s="11" t="str">
        <v>5b</v>
      </c>
      <c r="E19" s="11" t="s">
        <v>112</v>
      </c>
    </row>
    <row r="20" spans="1:5" x14ac:dyDescent="0.35">
      <c r="A20" t="str" cm="1">
        <f t="array" ref="A20:A22">_xlfn.UNIQUE(Exams_Alphabetical[Component title])</f>
        <v>Paper 1</v>
      </c>
      <c r="E20" s="11" t="s">
        <v>113</v>
      </c>
    </row>
    <row r="21" spans="1:5" x14ac:dyDescent="0.35">
      <c r="A21" t="str">
        <v>Paper 2</v>
      </c>
      <c r="E21" s="11" t="s">
        <v>123</v>
      </c>
    </row>
    <row r="22" spans="1:5" x14ac:dyDescent="0.35">
      <c r="A22" t="str">
        <v>Core Paper</v>
      </c>
      <c r="E22" s="11" t="s">
        <v>98</v>
      </c>
    </row>
    <row r="23" spans="1:5" x14ac:dyDescent="0.35">
      <c r="E23" s="11">
        <v>6</v>
      </c>
    </row>
    <row r="24" spans="1:5" x14ac:dyDescent="0.35">
      <c r="E24" s="11" t="s">
        <v>124</v>
      </c>
    </row>
    <row r="25" spans="1:5" x14ac:dyDescent="0.35">
      <c r="E25" s="11" t="s">
        <v>125</v>
      </c>
    </row>
    <row r="26" spans="1:5" x14ac:dyDescent="0.35">
      <c r="E26" s="11" t="s">
        <v>126</v>
      </c>
    </row>
    <row r="27" spans="1:5" x14ac:dyDescent="0.35">
      <c r="E27" s="11">
        <v>7</v>
      </c>
    </row>
    <row r="28" spans="1:5" x14ac:dyDescent="0.35">
      <c r="E28" s="11">
        <v>8</v>
      </c>
    </row>
    <row r="29" spans="1:5" x14ac:dyDescent="0.35">
      <c r="E29" s="11" t="s">
        <v>127</v>
      </c>
    </row>
    <row r="30" spans="1:5" x14ac:dyDescent="0.35">
      <c r="E30" s="11" t="s">
        <v>128</v>
      </c>
    </row>
    <row r="31" spans="1:5" x14ac:dyDescent="0.35">
      <c r="E31" s="11" t="s">
        <v>129</v>
      </c>
    </row>
    <row r="32" spans="1:5" x14ac:dyDescent="0.35">
      <c r="E32" s="11" t="s">
        <v>130</v>
      </c>
    </row>
  </sheetData>
  <sheetProtection algorithmName="SHA-512" hashValue="cUOzp1IFUfqNVZ1udZ2v3bvc8BeFF8LR6uZ3A3swMD0E2+RVXQrfPG3oIqneHc7dcF0OGxAaRIRkp5vNC8Y2nw==" saltValue="zGwhPLuwi0XDwYp+vIHl2Q=="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4DE63-A2C1-4797-9CF2-D68A24C3B2BC}">
  <sheetPr codeName="Sheet3"/>
  <dimension ref="A1:N34"/>
  <sheetViews>
    <sheetView zoomScale="80" workbookViewId="0">
      <selection activeCell="B32" sqref="B32"/>
    </sheetView>
  </sheetViews>
  <sheetFormatPr defaultColWidth="9.1796875" defaultRowHeight="14.5" x14ac:dyDescent="0.35"/>
  <cols>
    <col min="1" max="1" width="49.7265625" style="6" customWidth="1"/>
    <col min="2" max="2" width="20.453125" style="11" customWidth="1"/>
    <col min="3" max="3" width="45.453125" style="6" customWidth="1"/>
    <col min="4" max="4" width="18" style="6" customWidth="1"/>
    <col min="5" max="5" width="18.7265625" style="6" customWidth="1"/>
    <col min="6" max="6" width="15" style="68" customWidth="1"/>
    <col min="7" max="7" width="12.7265625" style="35" customWidth="1"/>
    <col min="8" max="8" width="19.81640625" style="35" customWidth="1"/>
    <col min="9" max="16384" width="9.1796875" style="6"/>
  </cols>
  <sheetData>
    <row r="1" spans="1:14" ht="20.5" x14ac:dyDescent="0.35">
      <c r="A1" s="12" t="s">
        <v>0</v>
      </c>
      <c r="B1" s="16"/>
      <c r="C1" s="2"/>
      <c r="D1" s="2"/>
      <c r="E1" s="2"/>
      <c r="F1" s="54"/>
      <c r="G1" s="55"/>
      <c r="H1" s="55"/>
      <c r="I1" s="2"/>
      <c r="J1" s="2"/>
      <c r="K1" s="2"/>
      <c r="L1" s="2"/>
      <c r="M1" s="2"/>
      <c r="N1" s="2"/>
    </row>
    <row r="2" spans="1:14" ht="20.5" x14ac:dyDescent="0.35">
      <c r="A2" s="13" t="s">
        <v>8</v>
      </c>
      <c r="B2" s="19"/>
      <c r="C2" s="2"/>
      <c r="D2" s="2"/>
      <c r="E2" s="2"/>
      <c r="F2" s="56"/>
      <c r="G2" s="55"/>
      <c r="H2" s="55"/>
      <c r="I2" s="2"/>
      <c r="J2" s="2"/>
      <c r="K2" s="2"/>
      <c r="L2" s="2"/>
      <c r="M2" s="2"/>
      <c r="N2" s="2"/>
    </row>
    <row r="3" spans="1:14" ht="20.5" x14ac:dyDescent="0.35">
      <c r="A3" s="13" t="str">
        <f>Home!$A$3</f>
        <v>Autumn 2025</v>
      </c>
      <c r="B3" s="19"/>
      <c r="C3" s="2"/>
      <c r="D3" s="2"/>
      <c r="E3" s="2"/>
      <c r="F3" s="56"/>
      <c r="G3" s="55"/>
      <c r="H3" s="55"/>
      <c r="I3" s="2"/>
      <c r="J3" s="2"/>
      <c r="K3" s="2"/>
      <c r="L3" s="2"/>
      <c r="M3" s="2"/>
      <c r="N3" s="2"/>
    </row>
    <row r="4" spans="1:14" ht="23" x14ac:dyDescent="0.35">
      <c r="A4" s="14" t="s">
        <v>131</v>
      </c>
      <c r="B4" s="9" t="s">
        <v>2</v>
      </c>
      <c r="C4" s="3" t="s">
        <v>2</v>
      </c>
      <c r="D4" s="3" t="s">
        <v>2</v>
      </c>
      <c r="E4" s="3" t="s">
        <v>2</v>
      </c>
      <c r="F4" s="57" t="s">
        <v>2</v>
      </c>
      <c r="G4" s="58" t="s">
        <v>2</v>
      </c>
      <c r="H4" s="58" t="s">
        <v>2</v>
      </c>
      <c r="I4" s="4"/>
      <c r="J4" s="4"/>
      <c r="K4" s="4"/>
      <c r="L4" s="4"/>
      <c r="M4" s="4"/>
      <c r="N4" s="4"/>
    </row>
    <row r="5" spans="1:14" ht="16.5" x14ac:dyDescent="0.35">
      <c r="A5" s="4"/>
      <c r="B5" s="10"/>
      <c r="C5" s="4"/>
      <c r="D5" s="4"/>
      <c r="E5" s="4"/>
      <c r="F5" s="59"/>
      <c r="G5" s="60"/>
      <c r="H5" s="60"/>
      <c r="I5" s="4"/>
      <c r="J5" s="4"/>
      <c r="K5" s="4"/>
      <c r="L5" s="4"/>
      <c r="M5" s="4"/>
      <c r="N5" s="4"/>
    </row>
    <row r="6" spans="1:14" x14ac:dyDescent="0.35">
      <c r="A6" s="21" t="s">
        <v>28</v>
      </c>
      <c r="B6" s="22" t="s">
        <v>29</v>
      </c>
      <c r="C6" s="23" t="s">
        <v>30</v>
      </c>
      <c r="D6" s="24" t="s">
        <v>31</v>
      </c>
      <c r="E6" s="24" t="s">
        <v>32</v>
      </c>
      <c r="F6" s="61" t="s">
        <v>34</v>
      </c>
      <c r="G6" s="62" t="s">
        <v>132</v>
      </c>
      <c r="H6" s="63" t="s">
        <v>35</v>
      </c>
      <c r="I6" s="1"/>
      <c r="J6" s="1"/>
      <c r="K6" s="1"/>
      <c r="L6" s="1"/>
      <c r="M6" s="1"/>
      <c r="N6" s="1"/>
    </row>
    <row r="7" spans="1:14" x14ac:dyDescent="0.35">
      <c r="A7" s="20" t="s">
        <v>40</v>
      </c>
      <c r="B7" s="17">
        <v>19559</v>
      </c>
      <c r="C7" s="15" t="s">
        <v>133</v>
      </c>
      <c r="D7" s="15" t="s">
        <v>42</v>
      </c>
      <c r="E7" s="15" t="s">
        <v>134</v>
      </c>
      <c r="F7" s="64">
        <v>45993</v>
      </c>
      <c r="G7" s="78" t="s">
        <v>135</v>
      </c>
      <c r="H7" s="65" t="s">
        <v>72</v>
      </c>
      <c r="I7" s="1"/>
      <c r="J7" s="1"/>
      <c r="K7" s="1"/>
      <c r="L7" s="1"/>
      <c r="M7" s="1"/>
      <c r="N7" s="1"/>
    </row>
    <row r="8" spans="1:14" x14ac:dyDescent="0.35">
      <c r="A8" s="20" t="s">
        <v>40</v>
      </c>
      <c r="B8" s="17">
        <v>19560</v>
      </c>
      <c r="C8" s="15" t="s">
        <v>136</v>
      </c>
      <c r="D8" s="15" t="s">
        <v>42</v>
      </c>
      <c r="E8" s="15" t="s">
        <v>137</v>
      </c>
      <c r="F8" s="64">
        <v>46000</v>
      </c>
      <c r="G8" s="78" t="s">
        <v>135</v>
      </c>
      <c r="H8" s="65" t="s">
        <v>72</v>
      </c>
      <c r="I8" s="1"/>
      <c r="J8" s="1"/>
      <c r="K8" s="1"/>
      <c r="L8" s="1"/>
      <c r="M8" s="1"/>
      <c r="N8" s="1"/>
    </row>
    <row r="9" spans="1:14" x14ac:dyDescent="0.35">
      <c r="A9" s="105" t="s">
        <v>61</v>
      </c>
      <c r="B9" s="112">
        <v>19572</v>
      </c>
      <c r="C9" s="105" t="s">
        <v>138</v>
      </c>
      <c r="D9" s="105" t="s">
        <v>42</v>
      </c>
      <c r="E9" s="105" t="s">
        <v>139</v>
      </c>
      <c r="F9" s="106">
        <v>45993</v>
      </c>
      <c r="G9" s="78" t="s">
        <v>135</v>
      </c>
      <c r="H9" s="107" t="s">
        <v>72</v>
      </c>
      <c r="I9" s="1"/>
      <c r="J9" s="1"/>
      <c r="K9" s="1"/>
      <c r="L9" s="1"/>
      <c r="M9" s="1"/>
      <c r="N9" s="1"/>
    </row>
    <row r="10" spans="1:14" x14ac:dyDescent="0.35">
      <c r="A10" s="20" t="s">
        <v>69</v>
      </c>
      <c r="B10" s="17">
        <v>19529</v>
      </c>
      <c r="C10" s="15" t="s">
        <v>140</v>
      </c>
      <c r="D10" s="15" t="s">
        <v>141</v>
      </c>
      <c r="E10" s="15" t="s">
        <v>134</v>
      </c>
      <c r="F10" s="64">
        <v>45993</v>
      </c>
      <c r="G10" s="78" t="s">
        <v>135</v>
      </c>
      <c r="H10" s="119" t="s">
        <v>72</v>
      </c>
      <c r="I10" s="1"/>
      <c r="J10" s="1"/>
      <c r="K10" s="1"/>
      <c r="L10" s="1"/>
      <c r="M10" s="1"/>
      <c r="N10" s="1"/>
    </row>
    <row r="11" spans="1:14" x14ac:dyDescent="0.35">
      <c r="A11" s="20" t="s">
        <v>69</v>
      </c>
      <c r="B11" s="17">
        <v>19530</v>
      </c>
      <c r="C11" s="15" t="s">
        <v>142</v>
      </c>
      <c r="D11" s="15" t="s">
        <v>141</v>
      </c>
      <c r="E11" s="15" t="s">
        <v>137</v>
      </c>
      <c r="F11" s="64">
        <v>46000</v>
      </c>
      <c r="G11" s="78" t="s">
        <v>135</v>
      </c>
      <c r="H11" s="107" t="s">
        <v>72</v>
      </c>
      <c r="I11" s="1"/>
      <c r="J11" s="1"/>
      <c r="K11" s="1"/>
      <c r="L11" s="1"/>
      <c r="M11" s="1"/>
      <c r="N11" s="1"/>
    </row>
    <row r="12" spans="1:14" x14ac:dyDescent="0.35">
      <c r="A12" s="20" t="s">
        <v>78</v>
      </c>
      <c r="B12" s="17">
        <v>19536</v>
      </c>
      <c r="C12" s="15" t="s">
        <v>143</v>
      </c>
      <c r="D12" s="15" t="s">
        <v>141</v>
      </c>
      <c r="E12" s="15" t="s">
        <v>134</v>
      </c>
      <c r="F12" s="64">
        <v>45993</v>
      </c>
      <c r="G12" s="78" t="s">
        <v>135</v>
      </c>
      <c r="H12" s="119" t="s">
        <v>72</v>
      </c>
      <c r="I12" s="1"/>
      <c r="J12" s="1"/>
      <c r="K12" s="1"/>
      <c r="L12" s="1"/>
      <c r="M12" s="1"/>
      <c r="N12" s="1"/>
    </row>
    <row r="13" spans="1:14" x14ac:dyDescent="0.35">
      <c r="A13" s="20" t="s">
        <v>78</v>
      </c>
      <c r="B13" s="17">
        <v>19537</v>
      </c>
      <c r="C13" s="15" t="s">
        <v>144</v>
      </c>
      <c r="D13" s="15" t="s">
        <v>141</v>
      </c>
      <c r="E13" s="15" t="s">
        <v>137</v>
      </c>
      <c r="F13" s="64">
        <v>46000</v>
      </c>
      <c r="G13" s="78" t="s">
        <v>135</v>
      </c>
      <c r="H13" s="107" t="s">
        <v>72</v>
      </c>
      <c r="I13" s="1"/>
      <c r="J13" s="1"/>
      <c r="K13" s="1"/>
      <c r="L13" s="1"/>
      <c r="M13" s="1"/>
      <c r="N13" s="1"/>
    </row>
    <row r="14" spans="1:14" x14ac:dyDescent="0.35">
      <c r="A14" s="20" t="s">
        <v>88</v>
      </c>
      <c r="B14" s="17">
        <v>19552</v>
      </c>
      <c r="C14" s="15" t="s">
        <v>145</v>
      </c>
      <c r="D14" s="15" t="s">
        <v>141</v>
      </c>
      <c r="E14" s="15" t="s">
        <v>134</v>
      </c>
      <c r="F14" s="64">
        <v>45993</v>
      </c>
      <c r="G14" s="78" t="s">
        <v>135</v>
      </c>
      <c r="H14" s="65" t="s">
        <v>72</v>
      </c>
      <c r="I14" s="1"/>
      <c r="J14" s="1"/>
      <c r="K14" s="1"/>
      <c r="L14" s="1"/>
      <c r="M14" s="1"/>
      <c r="N14" s="1"/>
    </row>
    <row r="15" spans="1:14" x14ac:dyDescent="0.35">
      <c r="A15" s="74" t="s">
        <v>88</v>
      </c>
      <c r="B15" s="75">
        <v>19553</v>
      </c>
      <c r="C15" s="76" t="s">
        <v>146</v>
      </c>
      <c r="D15" s="76" t="s">
        <v>141</v>
      </c>
      <c r="E15" s="76" t="s">
        <v>137</v>
      </c>
      <c r="F15" s="64">
        <v>46000</v>
      </c>
      <c r="G15" s="78" t="s">
        <v>135</v>
      </c>
      <c r="H15" s="65" t="s">
        <v>72</v>
      </c>
      <c r="I15" s="1"/>
      <c r="J15" s="1"/>
      <c r="K15" s="1"/>
      <c r="L15" s="1"/>
      <c r="M15" s="1"/>
      <c r="N15" s="1"/>
    </row>
    <row r="16" spans="1:14" x14ac:dyDescent="0.35">
      <c r="A16" s="20" t="s">
        <v>100</v>
      </c>
      <c r="B16" s="75">
        <v>19564</v>
      </c>
      <c r="C16" s="20" t="s">
        <v>147</v>
      </c>
      <c r="D16" s="20" t="s">
        <v>42</v>
      </c>
      <c r="E16" s="20" t="s">
        <v>134</v>
      </c>
      <c r="F16" s="64">
        <v>45993</v>
      </c>
      <c r="G16" s="20" t="s">
        <v>135</v>
      </c>
      <c r="H16" s="20" t="s">
        <v>72</v>
      </c>
      <c r="I16" s="1"/>
      <c r="J16" s="1"/>
      <c r="K16" s="1"/>
      <c r="L16" s="1"/>
      <c r="M16" s="1"/>
      <c r="N16" s="1"/>
    </row>
    <row r="17" spans="1:14" ht="15" customHeight="1" x14ac:dyDescent="0.35">
      <c r="A17" s="74" t="s">
        <v>148</v>
      </c>
      <c r="B17" s="120">
        <v>19565</v>
      </c>
      <c r="C17" s="74" t="s">
        <v>149</v>
      </c>
      <c r="D17" s="74" t="s">
        <v>42</v>
      </c>
      <c r="E17" s="74" t="s">
        <v>137</v>
      </c>
      <c r="F17" s="64">
        <v>46000</v>
      </c>
      <c r="G17" s="74" t="s">
        <v>135</v>
      </c>
      <c r="H17" s="74" t="s">
        <v>72</v>
      </c>
      <c r="I17" s="1"/>
      <c r="J17" s="1"/>
      <c r="K17" s="1"/>
      <c r="L17" s="1"/>
      <c r="M17" s="1"/>
      <c r="N17" s="1"/>
    </row>
    <row r="18" spans="1:14" x14ac:dyDescent="0.35">
      <c r="A18" s="74" t="s">
        <v>115</v>
      </c>
      <c r="B18" s="75">
        <v>19582</v>
      </c>
      <c r="C18" s="76" t="s">
        <v>138</v>
      </c>
      <c r="D18" s="76" t="s">
        <v>42</v>
      </c>
      <c r="E18" s="76" t="s">
        <v>139</v>
      </c>
      <c r="F18" s="64">
        <v>45993</v>
      </c>
      <c r="G18" s="78" t="s">
        <v>135</v>
      </c>
      <c r="H18" s="119" t="s">
        <v>72</v>
      </c>
      <c r="I18" s="1"/>
      <c r="J18" s="1"/>
      <c r="K18" s="1"/>
      <c r="L18" s="1"/>
      <c r="M18" s="1"/>
      <c r="N18" s="1"/>
    </row>
    <row r="19" spans="1:14" x14ac:dyDescent="0.35">
      <c r="A19" s="1"/>
      <c r="B19" s="7"/>
      <c r="C19" s="1"/>
      <c r="D19" s="1"/>
      <c r="E19" s="1"/>
      <c r="F19" s="66"/>
      <c r="G19" s="67"/>
      <c r="H19" s="67"/>
      <c r="I19" s="1"/>
      <c r="J19" s="1"/>
      <c r="K19" s="1"/>
      <c r="L19" s="1"/>
      <c r="M19" s="1"/>
      <c r="N19" s="1"/>
    </row>
    <row r="20" spans="1:14" x14ac:dyDescent="0.35">
      <c r="A20" s="1"/>
      <c r="B20" s="7"/>
      <c r="C20" s="1"/>
      <c r="D20" s="1"/>
      <c r="E20" s="1"/>
      <c r="F20" s="66"/>
      <c r="G20" s="67"/>
      <c r="H20" s="67"/>
      <c r="I20" s="1"/>
      <c r="J20" s="1"/>
      <c r="K20" s="1"/>
      <c r="L20" s="1"/>
      <c r="M20" s="1"/>
      <c r="N20" s="1"/>
    </row>
    <row r="21" spans="1:14" x14ac:dyDescent="0.35">
      <c r="A21" s="1"/>
      <c r="B21" s="7"/>
      <c r="C21" s="1"/>
      <c r="D21" s="1"/>
      <c r="E21" s="1"/>
      <c r="F21" s="66"/>
      <c r="G21" s="67"/>
      <c r="H21" s="67"/>
      <c r="I21" s="1"/>
      <c r="J21" s="1"/>
      <c r="K21" s="1"/>
      <c r="L21" s="1"/>
      <c r="M21" s="1"/>
      <c r="N21" s="1"/>
    </row>
    <row r="22" spans="1:14" x14ac:dyDescent="0.35">
      <c r="A22" s="1"/>
      <c r="B22" s="7"/>
      <c r="C22" s="1"/>
      <c r="D22" s="1"/>
      <c r="E22" s="1"/>
      <c r="F22" s="66"/>
      <c r="G22" s="67"/>
      <c r="H22" s="67"/>
      <c r="I22" s="1"/>
      <c r="J22" s="1"/>
      <c r="K22" s="1"/>
      <c r="L22" s="1"/>
      <c r="M22" s="1"/>
      <c r="N22" s="1"/>
    </row>
    <row r="23" spans="1:14" x14ac:dyDescent="0.35">
      <c r="A23" s="1"/>
      <c r="B23" s="7"/>
      <c r="C23" s="1"/>
      <c r="D23" s="1"/>
      <c r="E23" s="1"/>
      <c r="F23" s="66"/>
      <c r="G23" s="67"/>
      <c r="H23" s="67"/>
      <c r="I23" s="1"/>
      <c r="J23" s="1"/>
      <c r="K23" s="1"/>
      <c r="L23" s="1"/>
      <c r="M23" s="1"/>
      <c r="N23" s="1"/>
    </row>
    <row r="24" spans="1:14" x14ac:dyDescent="0.35">
      <c r="A24" s="1"/>
      <c r="B24" s="7"/>
      <c r="C24" s="1"/>
      <c r="D24" s="1"/>
      <c r="E24" s="1"/>
      <c r="F24" s="66"/>
      <c r="G24" s="67"/>
      <c r="H24" s="67"/>
      <c r="I24" s="1"/>
      <c r="J24" s="1"/>
      <c r="K24" s="1"/>
      <c r="L24" s="1"/>
      <c r="M24" s="1"/>
      <c r="N24" s="1"/>
    </row>
    <row r="25" spans="1:14" x14ac:dyDescent="0.35">
      <c r="A25" s="1"/>
      <c r="B25" s="7"/>
      <c r="C25" s="1"/>
      <c r="D25" s="1"/>
      <c r="E25" s="1"/>
      <c r="F25" s="66"/>
      <c r="G25" s="67"/>
      <c r="H25" s="67"/>
      <c r="I25" s="1"/>
      <c r="J25" s="1"/>
      <c r="K25" s="1"/>
      <c r="L25" s="1"/>
      <c r="M25" s="1"/>
      <c r="N25" s="1"/>
    </row>
    <row r="26" spans="1:14" x14ac:dyDescent="0.35">
      <c r="A26" s="1"/>
      <c r="B26" s="7"/>
      <c r="C26" s="1"/>
      <c r="D26" s="1"/>
      <c r="E26" s="1"/>
      <c r="F26" s="66"/>
      <c r="G26" s="67"/>
      <c r="H26" s="67"/>
      <c r="I26" s="1"/>
      <c r="J26" s="1"/>
      <c r="K26" s="1"/>
      <c r="L26" s="1"/>
      <c r="M26" s="1"/>
      <c r="N26" s="1"/>
    </row>
    <row r="27" spans="1:14" x14ac:dyDescent="0.35">
      <c r="A27" s="1"/>
      <c r="B27" s="7"/>
      <c r="C27" s="1"/>
      <c r="D27" s="1"/>
      <c r="E27" s="1"/>
      <c r="F27" s="66"/>
      <c r="G27" s="67"/>
      <c r="H27" s="67"/>
      <c r="I27" s="1"/>
      <c r="J27" s="1"/>
      <c r="K27" s="1"/>
      <c r="L27" s="1"/>
      <c r="M27" s="1"/>
      <c r="N27" s="1"/>
    </row>
    <row r="28" spans="1:14" x14ac:dyDescent="0.35">
      <c r="A28" s="1"/>
      <c r="B28" s="7"/>
      <c r="C28" s="1"/>
      <c r="D28" s="1"/>
      <c r="E28" s="1"/>
      <c r="F28" s="66"/>
      <c r="G28" s="67"/>
      <c r="H28" s="67"/>
      <c r="I28" s="1"/>
      <c r="J28" s="1"/>
      <c r="K28" s="1"/>
      <c r="L28" s="1"/>
      <c r="M28" s="1"/>
      <c r="N28" s="1"/>
    </row>
    <row r="29" spans="1:14" x14ac:dyDescent="0.35">
      <c r="A29" s="1"/>
      <c r="B29" s="7"/>
      <c r="C29" s="1"/>
      <c r="D29" s="1"/>
      <c r="E29" s="1"/>
      <c r="F29" s="66"/>
      <c r="G29" s="67"/>
      <c r="H29" s="67"/>
      <c r="I29" s="1"/>
      <c r="J29" s="1"/>
      <c r="K29" s="1"/>
      <c r="L29" s="1"/>
      <c r="M29" s="1"/>
      <c r="N29" s="1"/>
    </row>
    <row r="30" spans="1:14" x14ac:dyDescent="0.35">
      <c r="A30" s="1"/>
      <c r="B30" s="7"/>
      <c r="C30" s="1"/>
      <c r="D30" s="1"/>
      <c r="E30" s="1"/>
      <c r="F30" s="66"/>
      <c r="G30" s="67"/>
      <c r="H30" s="67"/>
      <c r="I30" s="1"/>
      <c r="J30" s="1"/>
      <c r="K30" s="1"/>
      <c r="L30" s="1"/>
      <c r="M30" s="1"/>
      <c r="N30" s="1"/>
    </row>
    <row r="31" spans="1:14" x14ac:dyDescent="0.35">
      <c r="A31" s="1"/>
      <c r="B31" s="7"/>
      <c r="C31" s="1"/>
      <c r="D31" s="1"/>
      <c r="E31" s="1"/>
      <c r="F31" s="66"/>
      <c r="G31" s="67"/>
      <c r="H31" s="67"/>
      <c r="I31" s="1"/>
      <c r="J31" s="1"/>
      <c r="K31" s="1"/>
      <c r="L31" s="1"/>
      <c r="M31" s="1"/>
      <c r="N31" s="1"/>
    </row>
    <row r="32" spans="1:14" x14ac:dyDescent="0.35">
      <c r="A32" s="1"/>
      <c r="B32" s="7"/>
      <c r="C32" s="1"/>
      <c r="D32" s="1"/>
      <c r="E32" s="1"/>
      <c r="F32" s="66"/>
      <c r="G32" s="67"/>
      <c r="H32" s="67"/>
      <c r="I32" s="1"/>
      <c r="J32" s="1"/>
      <c r="K32" s="1"/>
      <c r="L32" s="1"/>
      <c r="M32" s="1"/>
      <c r="N32" s="1"/>
    </row>
    <row r="33" spans="1:14" x14ac:dyDescent="0.35">
      <c r="A33" s="1"/>
      <c r="B33" s="7"/>
      <c r="C33" s="1"/>
      <c r="D33" s="1"/>
      <c r="E33" s="1"/>
      <c r="F33" s="66"/>
      <c r="G33" s="67"/>
      <c r="H33" s="67"/>
      <c r="I33" s="1"/>
      <c r="J33" s="1"/>
      <c r="K33" s="1"/>
      <c r="L33" s="1"/>
      <c r="M33" s="1"/>
      <c r="N33" s="1"/>
    </row>
    <row r="34" spans="1:14" x14ac:dyDescent="0.35">
      <c r="A34" s="1"/>
      <c r="B34" s="7"/>
      <c r="C34" s="1"/>
      <c r="D34" s="1"/>
      <c r="E34" s="1"/>
      <c r="F34" s="66"/>
      <c r="G34" s="67"/>
      <c r="H34" s="67"/>
      <c r="I34" s="1"/>
      <c r="J34" s="1"/>
      <c r="K34" s="1"/>
      <c r="L34" s="1"/>
      <c r="M34" s="1"/>
      <c r="N34" s="1"/>
    </row>
  </sheetData>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7FC65-1301-4599-8DAF-991A00D61D88}">
  <sheetPr codeName="Sheet6"/>
  <dimension ref="A1:O101"/>
  <sheetViews>
    <sheetView tabSelected="1" zoomScale="87" zoomScaleNormal="87" workbookViewId="0">
      <pane ySplit="1" topLeftCell="A31" activePane="bottomLeft" state="frozen"/>
      <selection activeCell="C25" sqref="C25"/>
      <selection pane="bottomLeft" activeCell="H20" sqref="H20"/>
    </sheetView>
  </sheetViews>
  <sheetFormatPr defaultColWidth="8.81640625" defaultRowHeight="14.5" x14ac:dyDescent="0.35"/>
  <cols>
    <col min="1" max="1" width="17" style="35" customWidth="1"/>
    <col min="2" max="2" width="13.453125" style="36" customWidth="1"/>
    <col min="3" max="3" width="15" style="37" customWidth="1"/>
    <col min="4" max="4" width="41.453125" style="35" customWidth="1"/>
    <col min="5" max="5" width="22.81640625" style="35" customWidth="1"/>
    <col min="6" max="6" width="41.26953125" style="35" customWidth="1"/>
    <col min="7" max="7" width="9.1796875" style="11" customWidth="1"/>
    <col min="8" max="8" width="51.81640625" style="35" customWidth="1"/>
    <col min="9" max="9" width="13.7265625" style="35" customWidth="1"/>
    <col min="10" max="10" width="17.1796875" style="35" customWidth="1"/>
    <col min="11" max="11" width="32.1796875" style="38" customWidth="1"/>
    <col min="12" max="12" width="30.453125" style="38" customWidth="1"/>
    <col min="13" max="13" width="11.453125" style="35" customWidth="1"/>
    <col min="14" max="14" width="15.1796875" style="36" customWidth="1"/>
    <col min="15" max="15" width="11.453125" style="35" customWidth="1"/>
    <col min="16" max="25" width="9.1796875" style="35" bestFit="1" customWidth="1"/>
    <col min="26" max="26" width="8.7265625" style="35" customWidth="1"/>
    <col min="27" max="16384" width="8.81640625" style="35"/>
  </cols>
  <sheetData>
    <row r="1" spans="1:15" s="34" customFormat="1" ht="39.75" customHeight="1" x14ac:dyDescent="0.35">
      <c r="A1" s="33" t="s">
        <v>150</v>
      </c>
      <c r="B1" s="33" t="s">
        <v>34</v>
      </c>
      <c r="C1" s="33" t="s">
        <v>29</v>
      </c>
      <c r="D1" s="33" t="s">
        <v>28</v>
      </c>
      <c r="E1" s="33" t="s">
        <v>31</v>
      </c>
      <c r="F1" s="33" t="s">
        <v>32</v>
      </c>
      <c r="G1" s="32" t="s">
        <v>33</v>
      </c>
      <c r="H1" s="39" t="s">
        <v>30</v>
      </c>
      <c r="I1" s="33" t="s">
        <v>132</v>
      </c>
      <c r="J1" s="33" t="s">
        <v>35</v>
      </c>
      <c r="K1" s="33" t="s">
        <v>151</v>
      </c>
      <c r="L1" s="33" t="s">
        <v>152</v>
      </c>
      <c r="M1" s="33" t="s">
        <v>153</v>
      </c>
      <c r="N1" s="33" t="s">
        <v>38</v>
      </c>
      <c r="O1" s="33" t="s">
        <v>39</v>
      </c>
    </row>
    <row r="2" spans="1:15" x14ac:dyDescent="0.35">
      <c r="A2" s="109" t="s">
        <v>3</v>
      </c>
      <c r="B2" s="108">
        <v>45993</v>
      </c>
      <c r="C2" s="126">
        <v>19559</v>
      </c>
      <c r="D2" s="109" t="s">
        <v>40</v>
      </c>
      <c r="E2" s="109" t="s">
        <v>42</v>
      </c>
      <c r="F2" s="109" t="s">
        <v>134</v>
      </c>
      <c r="G2" s="114" t="s">
        <v>44</v>
      </c>
      <c r="H2" s="109" t="s">
        <v>154</v>
      </c>
      <c r="I2" s="109" t="s">
        <v>135</v>
      </c>
      <c r="J2" s="109" t="s">
        <v>72</v>
      </c>
      <c r="K2" s="115">
        <v>45993</v>
      </c>
      <c r="L2" s="115">
        <v>45993</v>
      </c>
      <c r="M2" s="109">
        <f t="shared" ref="M2:M21" si="0">IF(NETWORKDAYS(K2,L2)=0,"",NETWORKDAYS(K2,L2))</f>
        <v>1</v>
      </c>
      <c r="N2" s="108">
        <f t="shared" ref="N2:N54" si="1">IF(F2="", "", IF(F2&lt;&gt;"Employer Set Project", K2, IF(L2="", "", WORKDAY(L2, 1))))</f>
        <v>45993</v>
      </c>
      <c r="O2" s="35">
        <f t="shared" ref="O2:O54" si="2">IF(ISBLANK(B2), "", WEEKNUM(B2, 2))</f>
        <v>49</v>
      </c>
    </row>
    <row r="3" spans="1:15" x14ac:dyDescent="0.35">
      <c r="A3" s="109" t="s">
        <v>3</v>
      </c>
      <c r="B3" s="108">
        <v>46000</v>
      </c>
      <c r="C3" s="126">
        <v>19560</v>
      </c>
      <c r="D3" s="109" t="s">
        <v>40</v>
      </c>
      <c r="E3" s="109" t="s">
        <v>42</v>
      </c>
      <c r="F3" s="109" t="s">
        <v>137</v>
      </c>
      <c r="G3" s="114" t="s">
        <v>44</v>
      </c>
      <c r="H3" s="109" t="s">
        <v>136</v>
      </c>
      <c r="I3" s="109" t="s">
        <v>135</v>
      </c>
      <c r="J3" s="109" t="s">
        <v>72</v>
      </c>
      <c r="K3" s="115">
        <v>46000</v>
      </c>
      <c r="L3" s="115">
        <v>46000</v>
      </c>
      <c r="M3" s="109">
        <f t="shared" si="0"/>
        <v>1</v>
      </c>
      <c r="N3" s="108">
        <f t="shared" si="1"/>
        <v>46000</v>
      </c>
      <c r="O3" s="35">
        <f t="shared" si="2"/>
        <v>50</v>
      </c>
    </row>
    <row r="4" spans="1:15" x14ac:dyDescent="0.35">
      <c r="A4" s="109" t="s">
        <v>3</v>
      </c>
      <c r="B4" s="108">
        <v>45972</v>
      </c>
      <c r="C4" s="126">
        <v>19561</v>
      </c>
      <c r="D4" s="109" t="s">
        <v>40</v>
      </c>
      <c r="E4" s="109" t="s">
        <v>42</v>
      </c>
      <c r="F4" s="109" t="s">
        <v>43</v>
      </c>
      <c r="G4" s="114" t="s">
        <v>44</v>
      </c>
      <c r="H4" s="109" t="s">
        <v>155</v>
      </c>
      <c r="I4" s="109"/>
      <c r="J4" s="109" t="s">
        <v>44</v>
      </c>
      <c r="K4" s="115">
        <v>45972</v>
      </c>
      <c r="L4" s="115">
        <v>45973</v>
      </c>
      <c r="M4" s="109">
        <f t="shared" si="0"/>
        <v>2</v>
      </c>
      <c r="N4" s="108">
        <f t="shared" si="1"/>
        <v>45974</v>
      </c>
      <c r="O4" s="35">
        <f t="shared" si="2"/>
        <v>46</v>
      </c>
    </row>
    <row r="5" spans="1:15" ht="29" x14ac:dyDescent="0.35">
      <c r="A5" s="109" t="s">
        <v>3</v>
      </c>
      <c r="B5" s="108">
        <v>45974</v>
      </c>
      <c r="C5" s="126">
        <v>19561</v>
      </c>
      <c r="D5" s="109" t="s">
        <v>40</v>
      </c>
      <c r="E5" s="109" t="s">
        <v>42</v>
      </c>
      <c r="F5" s="109" t="s">
        <v>43</v>
      </c>
      <c r="G5" s="114">
        <v>1</v>
      </c>
      <c r="H5" s="113" t="s">
        <v>45</v>
      </c>
      <c r="I5" s="109"/>
      <c r="J5" s="109" t="s">
        <v>46</v>
      </c>
      <c r="K5" s="115">
        <v>45974</v>
      </c>
      <c r="L5" s="115">
        <v>45974</v>
      </c>
      <c r="M5" s="109">
        <f t="shared" si="0"/>
        <v>1</v>
      </c>
      <c r="N5" s="108">
        <f t="shared" si="1"/>
        <v>45975</v>
      </c>
      <c r="O5" s="35">
        <f t="shared" si="2"/>
        <v>46</v>
      </c>
    </row>
    <row r="6" spans="1:15" x14ac:dyDescent="0.35">
      <c r="A6" s="109" t="s">
        <v>3</v>
      </c>
      <c r="B6" s="108">
        <v>45978</v>
      </c>
      <c r="C6" s="126">
        <v>19561</v>
      </c>
      <c r="D6" s="109" t="s">
        <v>40</v>
      </c>
      <c r="E6" s="109" t="s">
        <v>42</v>
      </c>
      <c r="F6" s="109" t="s">
        <v>43</v>
      </c>
      <c r="G6" s="114" t="s">
        <v>48</v>
      </c>
      <c r="H6" s="109" t="s">
        <v>47</v>
      </c>
      <c r="I6" s="109"/>
      <c r="J6" s="109" t="s">
        <v>49</v>
      </c>
      <c r="K6" s="115">
        <v>45978</v>
      </c>
      <c r="L6" s="115">
        <v>45978</v>
      </c>
      <c r="M6" s="109">
        <f t="shared" si="0"/>
        <v>1</v>
      </c>
      <c r="N6" s="108">
        <f t="shared" si="1"/>
        <v>45979</v>
      </c>
      <c r="O6" s="35">
        <f t="shared" si="2"/>
        <v>47</v>
      </c>
    </row>
    <row r="7" spans="1:15" x14ac:dyDescent="0.35">
      <c r="A7" s="109" t="s">
        <v>3</v>
      </c>
      <c r="B7" s="108">
        <v>45978</v>
      </c>
      <c r="C7" s="126">
        <v>19561</v>
      </c>
      <c r="D7" s="109" t="s">
        <v>40</v>
      </c>
      <c r="E7" s="109" t="s">
        <v>42</v>
      </c>
      <c r="F7" s="109" t="s">
        <v>43</v>
      </c>
      <c r="G7" s="114" t="s">
        <v>51</v>
      </c>
      <c r="H7" s="109" t="s">
        <v>50</v>
      </c>
      <c r="I7" s="109"/>
      <c r="J7" s="109" t="s">
        <v>52</v>
      </c>
      <c r="K7" s="115">
        <v>45978</v>
      </c>
      <c r="L7" s="115">
        <v>45978</v>
      </c>
      <c r="M7" s="109">
        <f t="shared" si="0"/>
        <v>1</v>
      </c>
      <c r="N7" s="108">
        <f t="shared" si="1"/>
        <v>45979</v>
      </c>
      <c r="O7" s="35">
        <f t="shared" si="2"/>
        <v>47</v>
      </c>
    </row>
    <row r="8" spans="1:15" x14ac:dyDescent="0.35">
      <c r="A8" s="109" t="s">
        <v>3</v>
      </c>
      <c r="B8" s="108">
        <v>45980</v>
      </c>
      <c r="C8" s="126">
        <v>19561</v>
      </c>
      <c r="D8" s="109" t="s">
        <v>40</v>
      </c>
      <c r="E8" s="109" t="s">
        <v>42</v>
      </c>
      <c r="F8" s="109" t="s">
        <v>43</v>
      </c>
      <c r="G8" s="114" t="s">
        <v>54</v>
      </c>
      <c r="H8" s="109" t="s">
        <v>53</v>
      </c>
      <c r="I8" s="109"/>
      <c r="J8" s="109" t="s">
        <v>55</v>
      </c>
      <c r="K8" s="115">
        <v>45980</v>
      </c>
      <c r="L8" s="115">
        <v>45986</v>
      </c>
      <c r="M8" s="109">
        <f t="shared" si="0"/>
        <v>5</v>
      </c>
      <c r="N8" s="108">
        <f t="shared" si="1"/>
        <v>45987</v>
      </c>
      <c r="O8" s="35">
        <f t="shared" si="2"/>
        <v>47</v>
      </c>
    </row>
    <row r="9" spans="1:15" x14ac:dyDescent="0.35">
      <c r="A9" s="109" t="s">
        <v>3</v>
      </c>
      <c r="B9" s="108">
        <v>45981</v>
      </c>
      <c r="C9" s="126">
        <v>19561</v>
      </c>
      <c r="D9" s="109" t="s">
        <v>40</v>
      </c>
      <c r="E9" s="109" t="s">
        <v>42</v>
      </c>
      <c r="F9" s="109" t="s">
        <v>43</v>
      </c>
      <c r="G9" s="114">
        <v>3</v>
      </c>
      <c r="H9" s="109" t="s">
        <v>156</v>
      </c>
      <c r="I9" s="109"/>
      <c r="J9" s="109" t="s">
        <v>57</v>
      </c>
      <c r="K9" s="115">
        <v>45981</v>
      </c>
      <c r="L9" s="115">
        <v>45981</v>
      </c>
      <c r="M9" s="109">
        <f t="shared" si="0"/>
        <v>1</v>
      </c>
      <c r="N9" s="108">
        <f t="shared" si="1"/>
        <v>45982</v>
      </c>
      <c r="O9" s="35">
        <f t="shared" si="2"/>
        <v>47</v>
      </c>
    </row>
    <row r="10" spans="1:15" x14ac:dyDescent="0.35">
      <c r="A10" s="109" t="s">
        <v>3</v>
      </c>
      <c r="B10" s="108">
        <v>45985</v>
      </c>
      <c r="C10" s="126">
        <v>19561</v>
      </c>
      <c r="D10" s="109" t="s">
        <v>40</v>
      </c>
      <c r="E10" s="109" t="s">
        <v>42</v>
      </c>
      <c r="F10" s="109" t="s">
        <v>43</v>
      </c>
      <c r="G10" s="114">
        <v>4</v>
      </c>
      <c r="H10" s="109" t="s">
        <v>58</v>
      </c>
      <c r="I10" s="109"/>
      <c r="J10" s="109" t="s">
        <v>52</v>
      </c>
      <c r="K10" s="115">
        <v>45985</v>
      </c>
      <c r="L10" s="115">
        <v>45985</v>
      </c>
      <c r="M10" s="109">
        <f t="shared" si="0"/>
        <v>1</v>
      </c>
      <c r="N10" s="108">
        <f t="shared" si="1"/>
        <v>45986</v>
      </c>
      <c r="O10" s="35">
        <f t="shared" si="2"/>
        <v>48</v>
      </c>
    </row>
    <row r="11" spans="1:15" x14ac:dyDescent="0.35">
      <c r="A11" s="109" t="s">
        <v>3</v>
      </c>
      <c r="B11" s="108">
        <v>45986</v>
      </c>
      <c r="C11" s="126">
        <v>19561</v>
      </c>
      <c r="D11" s="109" t="s">
        <v>40</v>
      </c>
      <c r="E11" s="109" t="s">
        <v>42</v>
      </c>
      <c r="F11" s="109" t="s">
        <v>43</v>
      </c>
      <c r="G11" s="114">
        <v>5</v>
      </c>
      <c r="H11" s="113" t="s">
        <v>59</v>
      </c>
      <c r="I11" s="109"/>
      <c r="J11" s="109" t="s">
        <v>60</v>
      </c>
      <c r="K11" s="115">
        <v>45986</v>
      </c>
      <c r="L11" s="115">
        <v>45987</v>
      </c>
      <c r="M11" s="109">
        <f t="shared" si="0"/>
        <v>2</v>
      </c>
      <c r="N11" s="108">
        <f t="shared" si="1"/>
        <v>45988</v>
      </c>
      <c r="O11" s="35">
        <f t="shared" si="2"/>
        <v>48</v>
      </c>
    </row>
    <row r="12" spans="1:15" x14ac:dyDescent="0.35">
      <c r="A12" s="109" t="s">
        <v>3</v>
      </c>
      <c r="B12" s="108">
        <v>45993</v>
      </c>
      <c r="C12" s="124">
        <v>19572</v>
      </c>
      <c r="D12" s="109" t="s">
        <v>61</v>
      </c>
      <c r="E12" s="109" t="s">
        <v>42</v>
      </c>
      <c r="F12" s="109" t="s">
        <v>139</v>
      </c>
      <c r="G12" s="114" t="s">
        <v>44</v>
      </c>
      <c r="H12" s="109" t="s">
        <v>157</v>
      </c>
      <c r="I12" s="109" t="s">
        <v>135</v>
      </c>
      <c r="J12" s="109" t="s">
        <v>72</v>
      </c>
      <c r="K12" s="115">
        <v>45993</v>
      </c>
      <c r="L12" s="115">
        <v>45993</v>
      </c>
      <c r="M12" s="109">
        <f t="shared" si="0"/>
        <v>1</v>
      </c>
      <c r="N12" s="108">
        <f t="shared" si="1"/>
        <v>45993</v>
      </c>
      <c r="O12" s="109">
        <f t="shared" si="2"/>
        <v>49</v>
      </c>
    </row>
    <row r="13" spans="1:15" x14ac:dyDescent="0.35">
      <c r="A13" s="109" t="s">
        <v>3</v>
      </c>
      <c r="B13" s="108">
        <v>45971</v>
      </c>
      <c r="C13" s="124">
        <v>19573</v>
      </c>
      <c r="D13" s="109" t="s">
        <v>61</v>
      </c>
      <c r="E13" s="109" t="s">
        <v>42</v>
      </c>
      <c r="F13" s="109" t="s">
        <v>63</v>
      </c>
      <c r="G13" s="114" t="s">
        <v>64</v>
      </c>
      <c r="H13" s="109" t="s">
        <v>158</v>
      </c>
      <c r="I13" s="109"/>
      <c r="J13" s="109" t="s">
        <v>65</v>
      </c>
      <c r="K13" s="115">
        <v>45971</v>
      </c>
      <c r="L13" s="115">
        <v>45982</v>
      </c>
      <c r="M13" s="109">
        <f t="shared" si="0"/>
        <v>10</v>
      </c>
      <c r="N13" s="108">
        <v>45985</v>
      </c>
      <c r="O13" s="109">
        <f t="shared" si="2"/>
        <v>46</v>
      </c>
    </row>
    <row r="14" spans="1:15" x14ac:dyDescent="0.35">
      <c r="A14" s="109" t="s">
        <v>3</v>
      </c>
      <c r="B14" s="108">
        <v>45993</v>
      </c>
      <c r="C14" s="124">
        <v>19529</v>
      </c>
      <c r="D14" s="109" t="s">
        <v>69</v>
      </c>
      <c r="E14" s="109" t="s">
        <v>42</v>
      </c>
      <c r="F14" s="109" t="s">
        <v>134</v>
      </c>
      <c r="G14" s="114" t="s">
        <v>44</v>
      </c>
      <c r="H14" s="109" t="str" cm="1">
        <f t="array" ref="H14">IF(AND('All Papers'!D14&lt;&gt;"", 'All Papers'!E14&lt;&gt;"", 'All Papers'!F14&lt;&gt;"", 'All Papers'!G14&lt;&gt;""),
    IF(NOT(LEFT('All Papers'!F14,5)="Paper"),
        INDEX('Tasks Alphabetical'!C:C, MATCH(1,
        ('Tasks Alphabetical'!A:A='All Papers'!D14) *
        ('Tasks Alphabetical'!D:D='All Papers'!E14) *
        ('Tasks Alphabetical'!E:E='All Papers'!F14) *
        ('Tasks Alphabetical'!F:F='All Papers'!G14), 0)),
        IF(LEFT('All Papers'!F14,5)="Paper",
            INDEX('Exams Alphabetical'!C:C, MATCH(1,
            ('Exams Alphabetical'!A:A='All Papers'!D14) *
            ('Exams Alphabetical'!E:E='All Papers'!F14), 0)),
    "")),
"")</f>
        <v xml:space="preserve">Science and Building Technology  </v>
      </c>
      <c r="I14" s="109" t="s">
        <v>135</v>
      </c>
      <c r="J14" s="109" t="s">
        <v>72</v>
      </c>
      <c r="K14" s="115">
        <v>45993</v>
      </c>
      <c r="L14" s="115">
        <v>45993</v>
      </c>
      <c r="M14" s="109">
        <f t="shared" si="0"/>
        <v>1</v>
      </c>
      <c r="N14" s="108">
        <f t="shared" si="1"/>
        <v>45993</v>
      </c>
      <c r="O14" s="109">
        <f t="shared" si="2"/>
        <v>49</v>
      </c>
    </row>
    <row r="15" spans="1:15" x14ac:dyDescent="0.35">
      <c r="A15" s="109" t="s">
        <v>3</v>
      </c>
      <c r="B15" s="108">
        <v>46000</v>
      </c>
      <c r="C15" s="124">
        <v>19530</v>
      </c>
      <c r="D15" s="109" t="s">
        <v>69</v>
      </c>
      <c r="E15" s="109" t="s">
        <v>42</v>
      </c>
      <c r="F15" s="109" t="s">
        <v>137</v>
      </c>
      <c r="G15" s="114" t="s">
        <v>44</v>
      </c>
      <c r="H15" s="109" t="s">
        <v>167</v>
      </c>
      <c r="I15" s="109" t="s">
        <v>135</v>
      </c>
      <c r="J15" s="109" t="s">
        <v>72</v>
      </c>
      <c r="K15" s="115">
        <v>46000</v>
      </c>
      <c r="L15" s="115">
        <v>46000</v>
      </c>
      <c r="M15" s="109">
        <f t="shared" si="0"/>
        <v>1</v>
      </c>
      <c r="N15" s="108">
        <f t="shared" si="1"/>
        <v>46000</v>
      </c>
      <c r="O15" s="109">
        <f t="shared" si="2"/>
        <v>50</v>
      </c>
    </row>
    <row r="16" spans="1:15" x14ac:dyDescent="0.35">
      <c r="A16" s="109" t="s">
        <v>3</v>
      </c>
      <c r="B16" s="108">
        <v>45971</v>
      </c>
      <c r="C16" s="124">
        <v>19575</v>
      </c>
      <c r="D16" s="109" t="s">
        <v>61</v>
      </c>
      <c r="E16" s="109" t="s">
        <v>42</v>
      </c>
      <c r="F16" s="109" t="s">
        <v>66</v>
      </c>
      <c r="G16" s="114" t="s">
        <v>64</v>
      </c>
      <c r="H16" s="109" t="s">
        <v>158</v>
      </c>
      <c r="I16" s="109"/>
      <c r="J16" s="109" t="s">
        <v>65</v>
      </c>
      <c r="K16" s="115">
        <v>45971</v>
      </c>
      <c r="L16" s="115">
        <v>45982</v>
      </c>
      <c r="M16" s="109">
        <f t="shared" ref="M16:M18" si="3">IF(NETWORKDAYS(K16,L16)=0,"",NETWORKDAYS(K16,L16))</f>
        <v>10</v>
      </c>
      <c r="N16" s="108">
        <v>45985</v>
      </c>
      <c r="O16" s="122">
        <f t="shared" si="2"/>
        <v>46</v>
      </c>
    </row>
    <row r="17" spans="1:15" x14ac:dyDescent="0.35">
      <c r="A17" s="109" t="s">
        <v>3</v>
      </c>
      <c r="B17" s="108">
        <v>45971</v>
      </c>
      <c r="C17" s="124">
        <v>19576</v>
      </c>
      <c r="D17" s="109" t="s">
        <v>61</v>
      </c>
      <c r="E17" s="109" t="s">
        <v>42</v>
      </c>
      <c r="F17" s="109" t="s">
        <v>67</v>
      </c>
      <c r="G17" s="114" t="s">
        <v>64</v>
      </c>
      <c r="H17" s="109" t="s">
        <v>158</v>
      </c>
      <c r="I17" s="109"/>
      <c r="J17" s="109" t="s">
        <v>65</v>
      </c>
      <c r="K17" s="115">
        <v>45971</v>
      </c>
      <c r="L17" s="115">
        <v>45982</v>
      </c>
      <c r="M17" s="109">
        <f t="shared" si="3"/>
        <v>10</v>
      </c>
      <c r="N17" s="108">
        <v>45985</v>
      </c>
      <c r="O17" s="109">
        <f t="shared" si="2"/>
        <v>46</v>
      </c>
    </row>
    <row r="18" spans="1:15" x14ac:dyDescent="0.35">
      <c r="A18" s="109" t="s">
        <v>3</v>
      </c>
      <c r="B18" s="108">
        <v>45971</v>
      </c>
      <c r="C18" s="124">
        <v>19577</v>
      </c>
      <c r="D18" s="109" t="s">
        <v>61</v>
      </c>
      <c r="E18" s="109" t="s">
        <v>42</v>
      </c>
      <c r="F18" s="109" t="s">
        <v>68</v>
      </c>
      <c r="G18" s="114" t="s">
        <v>64</v>
      </c>
      <c r="H18" s="109" t="s">
        <v>158</v>
      </c>
      <c r="I18" s="109"/>
      <c r="J18" s="109" t="s">
        <v>65</v>
      </c>
      <c r="K18" s="115">
        <v>45971</v>
      </c>
      <c r="L18" s="115">
        <v>45982</v>
      </c>
      <c r="M18" s="109">
        <f t="shared" si="3"/>
        <v>10</v>
      </c>
      <c r="N18" s="108">
        <v>45985</v>
      </c>
      <c r="O18" s="109">
        <f t="shared" si="2"/>
        <v>46</v>
      </c>
    </row>
    <row r="19" spans="1:15" x14ac:dyDescent="0.35">
      <c r="A19" s="109" t="s">
        <v>3</v>
      </c>
      <c r="B19" s="108">
        <v>45971</v>
      </c>
      <c r="C19" s="124">
        <v>19531</v>
      </c>
      <c r="D19" s="109" t="s">
        <v>69</v>
      </c>
      <c r="E19" s="109" t="s">
        <v>42</v>
      </c>
      <c r="F19" s="109" t="s">
        <v>159</v>
      </c>
      <c r="G19" s="114" t="s">
        <v>44</v>
      </c>
      <c r="H19" s="109" t="s">
        <v>155</v>
      </c>
      <c r="I19" s="109"/>
      <c r="J19" s="109" t="s">
        <v>44</v>
      </c>
      <c r="K19" s="115">
        <v>45971</v>
      </c>
      <c r="L19" s="115">
        <v>45972</v>
      </c>
      <c r="M19" s="109">
        <f t="shared" si="0"/>
        <v>2</v>
      </c>
      <c r="N19" s="108">
        <v>45973</v>
      </c>
      <c r="O19" s="109">
        <f t="shared" si="2"/>
        <v>46</v>
      </c>
    </row>
    <row r="20" spans="1:15" x14ac:dyDescent="0.35">
      <c r="A20" s="109" t="s">
        <v>3</v>
      </c>
      <c r="B20" s="108">
        <v>45973</v>
      </c>
      <c r="C20" s="124">
        <v>19531</v>
      </c>
      <c r="D20" s="109" t="s">
        <v>69</v>
      </c>
      <c r="E20" s="109" t="s">
        <v>42</v>
      </c>
      <c r="F20" s="109" t="s">
        <v>159</v>
      </c>
      <c r="G20" s="114">
        <v>1</v>
      </c>
      <c r="H20" s="109" t="s">
        <v>160</v>
      </c>
      <c r="I20" s="109"/>
      <c r="J20" s="109" t="s">
        <v>72</v>
      </c>
      <c r="K20" s="115">
        <v>45973</v>
      </c>
      <c r="L20" s="115">
        <v>45982</v>
      </c>
      <c r="M20" s="109">
        <f t="shared" si="0"/>
        <v>8</v>
      </c>
      <c r="N20" s="108">
        <v>45985</v>
      </c>
      <c r="O20" s="109">
        <f t="shared" si="2"/>
        <v>46</v>
      </c>
    </row>
    <row r="21" spans="1:15" x14ac:dyDescent="0.35">
      <c r="A21" s="109" t="s">
        <v>3</v>
      </c>
      <c r="B21" s="108">
        <v>45973</v>
      </c>
      <c r="C21" s="124">
        <v>19531</v>
      </c>
      <c r="D21" s="109" t="s">
        <v>69</v>
      </c>
      <c r="E21" s="109" t="s">
        <v>42</v>
      </c>
      <c r="F21" s="109" t="s">
        <v>159</v>
      </c>
      <c r="G21" s="114">
        <v>2</v>
      </c>
      <c r="H21" s="109" t="s">
        <v>161</v>
      </c>
      <c r="I21" s="109"/>
      <c r="J21" s="109" t="s">
        <v>74</v>
      </c>
      <c r="K21" s="115">
        <v>45973</v>
      </c>
      <c r="L21" s="115">
        <v>45982</v>
      </c>
      <c r="M21" s="109">
        <f t="shared" si="0"/>
        <v>8</v>
      </c>
      <c r="N21" s="108">
        <v>45985</v>
      </c>
      <c r="O21" s="109">
        <f t="shared" si="2"/>
        <v>46</v>
      </c>
    </row>
    <row r="22" spans="1:15" x14ac:dyDescent="0.35">
      <c r="A22" s="109" t="s">
        <v>3</v>
      </c>
      <c r="B22" s="108">
        <v>45985</v>
      </c>
      <c r="C22" s="124">
        <v>19531</v>
      </c>
      <c r="D22" s="109" t="s">
        <v>69</v>
      </c>
      <c r="E22" s="109" t="s">
        <v>42</v>
      </c>
      <c r="F22" s="109" t="s">
        <v>159</v>
      </c>
      <c r="G22" s="114">
        <v>3</v>
      </c>
      <c r="H22" s="109" t="s">
        <v>75</v>
      </c>
      <c r="I22" s="109"/>
      <c r="J22" s="109" t="s">
        <v>60</v>
      </c>
      <c r="K22" s="115">
        <v>45985</v>
      </c>
      <c r="L22" s="115">
        <v>45985</v>
      </c>
      <c r="M22" s="109">
        <f t="shared" ref="M22:M23" si="4">IF(NETWORKDAYS(K22,L22)=0,"",NETWORKDAYS(K22,L22))</f>
        <v>1</v>
      </c>
      <c r="N22" s="108">
        <v>45986</v>
      </c>
      <c r="O22" s="109">
        <f t="shared" si="2"/>
        <v>48</v>
      </c>
    </row>
    <row r="23" spans="1:15" x14ac:dyDescent="0.35">
      <c r="A23" s="109" t="s">
        <v>3</v>
      </c>
      <c r="B23" s="108">
        <v>45986</v>
      </c>
      <c r="C23" s="124">
        <v>19531</v>
      </c>
      <c r="D23" s="109" t="s">
        <v>69</v>
      </c>
      <c r="E23" s="109" t="s">
        <v>42</v>
      </c>
      <c r="F23" s="109" t="s">
        <v>159</v>
      </c>
      <c r="G23" s="114">
        <v>4</v>
      </c>
      <c r="H23" s="109" t="s">
        <v>162</v>
      </c>
      <c r="I23" s="109"/>
      <c r="J23" s="109" t="s">
        <v>77</v>
      </c>
      <c r="K23" s="115">
        <v>45986</v>
      </c>
      <c r="L23" s="115">
        <v>45989</v>
      </c>
      <c r="M23" s="109">
        <f t="shared" si="4"/>
        <v>4</v>
      </c>
      <c r="N23" s="108">
        <v>45992</v>
      </c>
      <c r="O23" s="109">
        <f t="shared" si="2"/>
        <v>48</v>
      </c>
    </row>
    <row r="24" spans="1:15" x14ac:dyDescent="0.35">
      <c r="A24" s="109" t="s">
        <v>3</v>
      </c>
      <c r="B24" s="108">
        <v>45993</v>
      </c>
      <c r="C24" s="124">
        <v>19536</v>
      </c>
      <c r="D24" s="109" t="s">
        <v>163</v>
      </c>
      <c r="E24" s="109" t="s">
        <v>42</v>
      </c>
      <c r="F24" s="109" t="s">
        <v>134</v>
      </c>
      <c r="G24" s="114" t="s">
        <v>44</v>
      </c>
      <c r="H24" s="109" t="s">
        <v>143</v>
      </c>
      <c r="I24" s="109" t="s">
        <v>135</v>
      </c>
      <c r="J24" s="109" t="s">
        <v>72</v>
      </c>
      <c r="K24" s="115">
        <v>45993</v>
      </c>
      <c r="L24" s="115">
        <v>45993</v>
      </c>
      <c r="M24" s="109">
        <f t="shared" ref="M24:M41" si="5">IF(NETWORKDAYS(K24,L24)=0,"",NETWORKDAYS(K24,L24))</f>
        <v>1</v>
      </c>
      <c r="N24" s="108">
        <f t="shared" si="1"/>
        <v>45993</v>
      </c>
      <c r="O24" s="35">
        <f t="shared" si="2"/>
        <v>49</v>
      </c>
    </row>
    <row r="25" spans="1:15" x14ac:dyDescent="0.35">
      <c r="A25" s="109" t="s">
        <v>3</v>
      </c>
      <c r="B25" s="108">
        <v>46000</v>
      </c>
      <c r="C25" s="124">
        <v>19537</v>
      </c>
      <c r="D25" s="109" t="s">
        <v>163</v>
      </c>
      <c r="E25" s="109" t="s">
        <v>42</v>
      </c>
      <c r="F25" s="109" t="s">
        <v>137</v>
      </c>
      <c r="G25" s="114" t="s">
        <v>44</v>
      </c>
      <c r="H25" s="109" t="s">
        <v>164</v>
      </c>
      <c r="I25" s="109" t="s">
        <v>135</v>
      </c>
      <c r="J25" s="109" t="s">
        <v>72</v>
      </c>
      <c r="K25" s="115">
        <v>46000</v>
      </c>
      <c r="L25" s="115">
        <v>46000</v>
      </c>
      <c r="M25" s="109">
        <f t="shared" si="5"/>
        <v>1</v>
      </c>
      <c r="N25" s="108">
        <f t="shared" si="1"/>
        <v>46000</v>
      </c>
      <c r="O25" s="35">
        <f t="shared" si="2"/>
        <v>50</v>
      </c>
    </row>
    <row r="26" spans="1:15" x14ac:dyDescent="0.35">
      <c r="A26" s="109" t="s">
        <v>3</v>
      </c>
      <c r="B26" s="108">
        <v>45978</v>
      </c>
      <c r="C26" s="124">
        <v>19538</v>
      </c>
      <c r="D26" s="109" t="s">
        <v>163</v>
      </c>
      <c r="E26" s="109" t="s">
        <v>42</v>
      </c>
      <c r="F26" s="109" t="s">
        <v>43</v>
      </c>
      <c r="G26" s="114" t="s">
        <v>44</v>
      </c>
      <c r="H26" s="109" t="s">
        <v>155</v>
      </c>
      <c r="I26" s="109"/>
      <c r="J26" s="109" t="s">
        <v>44</v>
      </c>
      <c r="K26" s="115">
        <v>45978</v>
      </c>
      <c r="L26" s="115">
        <v>45979</v>
      </c>
      <c r="M26" s="109">
        <f t="shared" si="5"/>
        <v>2</v>
      </c>
      <c r="N26" s="108">
        <f t="shared" si="1"/>
        <v>45980</v>
      </c>
      <c r="O26" s="35">
        <f t="shared" si="2"/>
        <v>47</v>
      </c>
    </row>
    <row r="27" spans="1:15" x14ac:dyDescent="0.35">
      <c r="A27" s="109" t="s">
        <v>3</v>
      </c>
      <c r="B27" s="108">
        <v>45980</v>
      </c>
      <c r="C27" s="124">
        <v>19538</v>
      </c>
      <c r="D27" s="109" t="s">
        <v>163</v>
      </c>
      <c r="E27" s="109" t="s">
        <v>42</v>
      </c>
      <c r="F27" s="109" t="s">
        <v>43</v>
      </c>
      <c r="G27" s="114">
        <v>1</v>
      </c>
      <c r="H27" s="109" t="s">
        <v>165</v>
      </c>
      <c r="I27" s="109"/>
      <c r="J27" s="109" t="s">
        <v>46</v>
      </c>
      <c r="K27" s="115">
        <v>45980</v>
      </c>
      <c r="L27" s="115">
        <v>45980</v>
      </c>
      <c r="M27" s="109">
        <f t="shared" si="5"/>
        <v>1</v>
      </c>
      <c r="N27" s="108">
        <f t="shared" si="1"/>
        <v>45981</v>
      </c>
      <c r="O27" s="35">
        <f t="shared" si="2"/>
        <v>47</v>
      </c>
    </row>
    <row r="28" spans="1:15" x14ac:dyDescent="0.35">
      <c r="A28" s="109" t="s">
        <v>3</v>
      </c>
      <c r="B28" s="108">
        <v>45982</v>
      </c>
      <c r="C28" s="124">
        <v>19538</v>
      </c>
      <c r="D28" s="109" t="s">
        <v>163</v>
      </c>
      <c r="E28" s="109" t="s">
        <v>42</v>
      </c>
      <c r="F28" s="109" t="s">
        <v>43</v>
      </c>
      <c r="G28" s="114">
        <v>2</v>
      </c>
      <c r="H28" s="109" t="s">
        <v>80</v>
      </c>
      <c r="I28" s="109"/>
      <c r="J28" s="109" t="s">
        <v>46</v>
      </c>
      <c r="K28" s="115">
        <v>45982</v>
      </c>
      <c r="L28" s="115">
        <v>45982</v>
      </c>
      <c r="M28" s="109">
        <f t="shared" si="5"/>
        <v>1</v>
      </c>
      <c r="N28" s="108">
        <f t="shared" si="1"/>
        <v>45985</v>
      </c>
      <c r="O28" s="35">
        <f t="shared" si="2"/>
        <v>47</v>
      </c>
    </row>
    <row r="29" spans="1:15" x14ac:dyDescent="0.35">
      <c r="A29" s="109" t="s">
        <v>3</v>
      </c>
      <c r="B29" s="108">
        <v>45985</v>
      </c>
      <c r="C29" s="124">
        <v>19538</v>
      </c>
      <c r="D29" s="109" t="s">
        <v>163</v>
      </c>
      <c r="E29" s="109" t="s">
        <v>42</v>
      </c>
      <c r="F29" s="109" t="s">
        <v>43</v>
      </c>
      <c r="G29" s="114">
        <v>3</v>
      </c>
      <c r="H29" s="109" t="s">
        <v>81</v>
      </c>
      <c r="I29" s="109"/>
      <c r="J29" s="109" t="s">
        <v>46</v>
      </c>
      <c r="K29" s="115">
        <v>45985</v>
      </c>
      <c r="L29" s="115">
        <v>45985</v>
      </c>
      <c r="M29" s="109">
        <f t="shared" si="5"/>
        <v>1</v>
      </c>
      <c r="N29" s="108">
        <f t="shared" si="1"/>
        <v>45986</v>
      </c>
      <c r="O29" s="35">
        <f t="shared" si="2"/>
        <v>48</v>
      </c>
    </row>
    <row r="30" spans="1:15" x14ac:dyDescent="0.35">
      <c r="A30" s="109" t="s">
        <v>3</v>
      </c>
      <c r="B30" s="108">
        <v>45987</v>
      </c>
      <c r="C30" s="124">
        <v>19538</v>
      </c>
      <c r="D30" s="109" t="s">
        <v>163</v>
      </c>
      <c r="E30" s="109" t="s">
        <v>42</v>
      </c>
      <c r="F30" s="109" t="s">
        <v>43</v>
      </c>
      <c r="G30" s="114" t="s">
        <v>83</v>
      </c>
      <c r="H30" s="109" t="s">
        <v>82</v>
      </c>
      <c r="I30" s="109"/>
      <c r="J30" s="109" t="s">
        <v>84</v>
      </c>
      <c r="K30" s="115">
        <v>45987</v>
      </c>
      <c r="L30" s="115">
        <v>45987</v>
      </c>
      <c r="M30" s="109">
        <f t="shared" si="5"/>
        <v>1</v>
      </c>
      <c r="N30" s="108">
        <f t="shared" si="1"/>
        <v>45988</v>
      </c>
      <c r="O30" s="35">
        <f t="shared" si="2"/>
        <v>48</v>
      </c>
    </row>
    <row r="31" spans="1:15" x14ac:dyDescent="0.35">
      <c r="A31" s="109" t="s">
        <v>3</v>
      </c>
      <c r="B31" s="108">
        <v>45989</v>
      </c>
      <c r="C31" s="124">
        <v>19538</v>
      </c>
      <c r="D31" s="109" t="s">
        <v>163</v>
      </c>
      <c r="E31" s="109" t="s">
        <v>42</v>
      </c>
      <c r="F31" s="109" t="s">
        <v>43</v>
      </c>
      <c r="G31" s="114" t="s">
        <v>86</v>
      </c>
      <c r="H31" s="109" t="s">
        <v>85</v>
      </c>
      <c r="I31" s="109"/>
      <c r="J31" s="109" t="s">
        <v>87</v>
      </c>
      <c r="K31" s="115">
        <v>45989</v>
      </c>
      <c r="L31" s="115">
        <v>45989</v>
      </c>
      <c r="M31" s="109">
        <f t="shared" si="5"/>
        <v>1</v>
      </c>
      <c r="N31" s="108">
        <f t="shared" si="1"/>
        <v>45992</v>
      </c>
      <c r="O31" s="35">
        <f t="shared" si="2"/>
        <v>48</v>
      </c>
    </row>
    <row r="32" spans="1:15" x14ac:dyDescent="0.35">
      <c r="A32" s="109" t="s">
        <v>3</v>
      </c>
      <c r="B32" s="108">
        <v>45993</v>
      </c>
      <c r="C32" s="124">
        <v>19552</v>
      </c>
      <c r="D32" s="109" t="s">
        <v>166</v>
      </c>
      <c r="E32" s="109" t="s">
        <v>42</v>
      </c>
      <c r="F32" s="109" t="s">
        <v>134</v>
      </c>
      <c r="G32" s="114" t="s">
        <v>44</v>
      </c>
      <c r="H32" s="109" t="s">
        <v>145</v>
      </c>
      <c r="I32" s="109" t="s">
        <v>135</v>
      </c>
      <c r="J32" s="109" t="s">
        <v>72</v>
      </c>
      <c r="K32" s="115">
        <v>45993</v>
      </c>
      <c r="L32" s="115">
        <v>45993</v>
      </c>
      <c r="M32" s="109">
        <f t="shared" si="5"/>
        <v>1</v>
      </c>
      <c r="N32" s="108">
        <f t="shared" si="1"/>
        <v>45993</v>
      </c>
      <c r="O32" s="35">
        <f t="shared" si="2"/>
        <v>49</v>
      </c>
    </row>
    <row r="33" spans="1:15" x14ac:dyDescent="0.35">
      <c r="A33" s="109" t="s">
        <v>3</v>
      </c>
      <c r="B33" s="108">
        <v>46000</v>
      </c>
      <c r="C33" s="124">
        <v>19553</v>
      </c>
      <c r="D33" s="109" t="s">
        <v>166</v>
      </c>
      <c r="E33" s="109" t="s">
        <v>42</v>
      </c>
      <c r="F33" s="109" t="s">
        <v>137</v>
      </c>
      <c r="G33" s="114" t="s">
        <v>44</v>
      </c>
      <c r="H33" s="109" t="s">
        <v>146</v>
      </c>
      <c r="I33" s="109" t="s">
        <v>135</v>
      </c>
      <c r="J33" s="109" t="s">
        <v>72</v>
      </c>
      <c r="K33" s="115">
        <v>46000</v>
      </c>
      <c r="L33" s="115">
        <v>46000</v>
      </c>
      <c r="M33" s="109">
        <f t="shared" si="5"/>
        <v>1</v>
      </c>
      <c r="N33" s="108">
        <f t="shared" si="1"/>
        <v>46000</v>
      </c>
      <c r="O33" s="35">
        <f t="shared" si="2"/>
        <v>50</v>
      </c>
    </row>
    <row r="34" spans="1:15" x14ac:dyDescent="0.35">
      <c r="A34" s="109" t="s">
        <v>3</v>
      </c>
      <c r="B34" s="108">
        <v>45971</v>
      </c>
      <c r="C34" s="124">
        <v>19554</v>
      </c>
      <c r="D34" s="109" t="s">
        <v>166</v>
      </c>
      <c r="E34" s="109" t="s">
        <v>42</v>
      </c>
      <c r="F34" s="109" t="s">
        <v>43</v>
      </c>
      <c r="G34" s="114" t="s">
        <v>44</v>
      </c>
      <c r="H34" s="109" t="s">
        <v>155</v>
      </c>
      <c r="I34" s="109"/>
      <c r="J34" s="109" t="s">
        <v>44</v>
      </c>
      <c r="K34" s="115">
        <v>45971</v>
      </c>
      <c r="L34" s="115">
        <v>45972</v>
      </c>
      <c r="M34" s="109">
        <f t="shared" si="5"/>
        <v>2</v>
      </c>
      <c r="N34" s="108">
        <f t="shared" si="1"/>
        <v>45973</v>
      </c>
      <c r="O34" s="35">
        <f t="shared" si="2"/>
        <v>46</v>
      </c>
    </row>
    <row r="35" spans="1:15" x14ac:dyDescent="0.35">
      <c r="A35" s="109" t="s">
        <v>3</v>
      </c>
      <c r="B35" s="108">
        <v>45973</v>
      </c>
      <c r="C35" s="124">
        <v>19554</v>
      </c>
      <c r="D35" s="109" t="s">
        <v>166</v>
      </c>
      <c r="E35" s="109" t="s">
        <v>42</v>
      </c>
      <c r="F35" s="109" t="s">
        <v>43</v>
      </c>
      <c r="G35" s="114">
        <v>1</v>
      </c>
      <c r="H35" s="109" t="s">
        <v>89</v>
      </c>
      <c r="I35" s="109"/>
      <c r="J35" s="109" t="s">
        <v>72</v>
      </c>
      <c r="K35" s="115">
        <v>45973</v>
      </c>
      <c r="L35" s="115">
        <v>45973</v>
      </c>
      <c r="M35" s="109">
        <f t="shared" si="5"/>
        <v>1</v>
      </c>
      <c r="N35" s="108">
        <f t="shared" si="1"/>
        <v>45974</v>
      </c>
      <c r="O35" s="35">
        <f t="shared" si="2"/>
        <v>46</v>
      </c>
    </row>
    <row r="36" spans="1:15" x14ac:dyDescent="0.35">
      <c r="A36" s="109" t="s">
        <v>3</v>
      </c>
      <c r="B36" s="108">
        <v>45975</v>
      </c>
      <c r="C36" s="124">
        <v>19554</v>
      </c>
      <c r="D36" s="109" t="s">
        <v>166</v>
      </c>
      <c r="E36" s="109" t="s">
        <v>42</v>
      </c>
      <c r="F36" s="109" t="s">
        <v>43</v>
      </c>
      <c r="G36" s="114">
        <v>2</v>
      </c>
      <c r="H36" s="109" t="s">
        <v>90</v>
      </c>
      <c r="I36" s="109"/>
      <c r="J36" s="109" t="s">
        <v>91</v>
      </c>
      <c r="K36" s="115">
        <v>45975</v>
      </c>
      <c r="L36" s="115">
        <v>45975</v>
      </c>
      <c r="M36" s="109">
        <f t="shared" si="5"/>
        <v>1</v>
      </c>
      <c r="N36" s="108">
        <f t="shared" si="1"/>
        <v>45978</v>
      </c>
      <c r="O36" s="35">
        <f t="shared" si="2"/>
        <v>46</v>
      </c>
    </row>
    <row r="37" spans="1:15" x14ac:dyDescent="0.35">
      <c r="A37" s="109" t="s">
        <v>3</v>
      </c>
      <c r="B37" s="108">
        <v>45978</v>
      </c>
      <c r="C37" s="124">
        <v>19554</v>
      </c>
      <c r="D37" s="109" t="s">
        <v>166</v>
      </c>
      <c r="E37" s="109" t="s">
        <v>42</v>
      </c>
      <c r="F37" s="109" t="s">
        <v>43</v>
      </c>
      <c r="G37" s="114">
        <v>3</v>
      </c>
      <c r="H37" s="109" t="s">
        <v>92</v>
      </c>
      <c r="I37" s="109"/>
      <c r="J37" s="109" t="s">
        <v>93</v>
      </c>
      <c r="K37" s="115">
        <v>45978</v>
      </c>
      <c r="L37" s="115">
        <v>45978</v>
      </c>
      <c r="M37" s="109">
        <f t="shared" si="5"/>
        <v>1</v>
      </c>
      <c r="N37" s="108">
        <f t="shared" si="1"/>
        <v>45979</v>
      </c>
      <c r="O37" s="35">
        <f t="shared" si="2"/>
        <v>47</v>
      </c>
    </row>
    <row r="38" spans="1:15" x14ac:dyDescent="0.35">
      <c r="A38" s="109" t="s">
        <v>3</v>
      </c>
      <c r="B38" s="108">
        <v>45980</v>
      </c>
      <c r="C38" s="124">
        <v>19554</v>
      </c>
      <c r="D38" s="109" t="s">
        <v>166</v>
      </c>
      <c r="E38" s="109" t="s">
        <v>42</v>
      </c>
      <c r="F38" s="109" t="s">
        <v>43</v>
      </c>
      <c r="G38" s="114">
        <v>4</v>
      </c>
      <c r="H38" s="109" t="s">
        <v>94</v>
      </c>
      <c r="I38" s="109"/>
      <c r="J38" s="109" t="s">
        <v>52</v>
      </c>
      <c r="K38" s="115">
        <v>45980</v>
      </c>
      <c r="L38" s="115">
        <v>45980</v>
      </c>
      <c r="M38" s="109">
        <f t="shared" si="5"/>
        <v>1</v>
      </c>
      <c r="N38" s="108">
        <f t="shared" si="1"/>
        <v>45981</v>
      </c>
      <c r="O38" s="35">
        <f t="shared" si="2"/>
        <v>47</v>
      </c>
    </row>
    <row r="39" spans="1:15" x14ac:dyDescent="0.35">
      <c r="A39" s="109" t="s">
        <v>3</v>
      </c>
      <c r="B39" s="108">
        <v>45982</v>
      </c>
      <c r="C39" s="124">
        <v>19554</v>
      </c>
      <c r="D39" s="109" t="s">
        <v>166</v>
      </c>
      <c r="E39" s="109" t="s">
        <v>42</v>
      </c>
      <c r="F39" s="109" t="s">
        <v>43</v>
      </c>
      <c r="G39" s="114" t="s">
        <v>96</v>
      </c>
      <c r="H39" s="109" t="s">
        <v>95</v>
      </c>
      <c r="I39" s="109"/>
      <c r="J39" s="109" t="s">
        <v>46</v>
      </c>
      <c r="K39" s="115">
        <v>45982</v>
      </c>
      <c r="L39" s="115">
        <v>45982</v>
      </c>
      <c r="M39" s="109">
        <f t="shared" si="5"/>
        <v>1</v>
      </c>
      <c r="N39" s="108">
        <f t="shared" si="1"/>
        <v>45985</v>
      </c>
      <c r="O39" s="35">
        <f t="shared" si="2"/>
        <v>47</v>
      </c>
    </row>
    <row r="40" spans="1:15" x14ac:dyDescent="0.35">
      <c r="A40" s="109" t="s">
        <v>3</v>
      </c>
      <c r="B40" s="108">
        <v>45985</v>
      </c>
      <c r="C40" s="124">
        <v>19554</v>
      </c>
      <c r="D40" s="109" t="s">
        <v>166</v>
      </c>
      <c r="E40" s="109" t="s">
        <v>42</v>
      </c>
      <c r="F40" s="109" t="s">
        <v>43</v>
      </c>
      <c r="G40" s="114" t="s">
        <v>98</v>
      </c>
      <c r="H40" s="109" t="s">
        <v>97</v>
      </c>
      <c r="I40" s="109"/>
      <c r="J40" s="109" t="s">
        <v>55</v>
      </c>
      <c r="K40" s="115">
        <v>45985</v>
      </c>
      <c r="L40" s="115">
        <v>45988</v>
      </c>
      <c r="M40" s="109">
        <f t="shared" si="5"/>
        <v>4</v>
      </c>
      <c r="N40" s="108">
        <f t="shared" si="1"/>
        <v>45989</v>
      </c>
      <c r="O40" s="35">
        <f t="shared" si="2"/>
        <v>48</v>
      </c>
    </row>
    <row r="41" spans="1:15" x14ac:dyDescent="0.35">
      <c r="A41" s="109" t="s">
        <v>3</v>
      </c>
      <c r="B41" s="108">
        <v>45986</v>
      </c>
      <c r="C41" s="124">
        <v>19554</v>
      </c>
      <c r="D41" s="109" t="s">
        <v>166</v>
      </c>
      <c r="E41" s="109" t="s">
        <v>42</v>
      </c>
      <c r="F41" s="109" t="s">
        <v>43</v>
      </c>
      <c r="G41" s="114">
        <v>6</v>
      </c>
      <c r="H41" s="109" t="s">
        <v>99</v>
      </c>
      <c r="I41" s="109"/>
      <c r="J41" s="109" t="s">
        <v>87</v>
      </c>
      <c r="K41" s="115">
        <v>45986</v>
      </c>
      <c r="L41" s="115">
        <v>45989</v>
      </c>
      <c r="M41" s="109">
        <f t="shared" si="5"/>
        <v>4</v>
      </c>
      <c r="N41" s="108">
        <f t="shared" si="1"/>
        <v>45992</v>
      </c>
      <c r="O41" s="35">
        <f t="shared" si="2"/>
        <v>48</v>
      </c>
    </row>
    <row r="42" spans="1:15" x14ac:dyDescent="0.35">
      <c r="A42" s="109" t="s">
        <v>3</v>
      </c>
      <c r="B42" s="108">
        <v>45993</v>
      </c>
      <c r="C42" s="124">
        <v>19564</v>
      </c>
      <c r="D42" s="109" t="s">
        <v>100</v>
      </c>
      <c r="E42" s="109" t="s">
        <v>42</v>
      </c>
      <c r="F42" s="109" t="s">
        <v>134</v>
      </c>
      <c r="G42" s="114" t="s">
        <v>44</v>
      </c>
      <c r="H42" s="109" t="str" cm="1">
        <f t="array" ref="H42">IF(AND('All Papers'!D42&lt;&gt;"", 'All Papers'!E42&lt;&gt;"", 'All Papers'!F42&lt;&gt;"", 'All Papers'!G42&lt;&gt;""),
    IF(NOT(LEFT('All Papers'!F42,5)="Paper"),
        INDEX('Tasks Alphabetical'!C:C, MATCH(1,
        ('Tasks Alphabetical'!A:A='All Papers'!D42) *
        ('Tasks Alphabetical'!D:D='All Papers'!E42) *
        ('Tasks Alphabetical'!E:E='All Papers'!F42) *
        ('Tasks Alphabetical'!F:F='All Papers'!G42), 0)),
        IF(LEFT('All Papers'!F42,5)="Paper",
            INDEX('Exams Alphabetical'!C:C, MATCH(1,
            ('Exams Alphabetical'!A:A='All Papers'!D42) *
            ('Exams Alphabetical'!E:E='All Papers'!F42), 0)),
    "")),
"")</f>
        <v>Business Principles for Legal Services</v>
      </c>
      <c r="I42" s="109" t="s">
        <v>135</v>
      </c>
      <c r="J42" s="109" t="s">
        <v>72</v>
      </c>
      <c r="K42" s="115">
        <v>45993</v>
      </c>
      <c r="L42" s="115">
        <v>45993</v>
      </c>
      <c r="M42" s="109">
        <f t="shared" ref="M42:M45" si="6">IF(NETWORKDAYS(K42,L42)=0,"",NETWORKDAYS(K42,L42))</f>
        <v>1</v>
      </c>
      <c r="N42" s="108">
        <f t="shared" si="1"/>
        <v>45993</v>
      </c>
      <c r="O42" s="35">
        <f t="shared" si="2"/>
        <v>49</v>
      </c>
    </row>
    <row r="43" spans="1:15" x14ac:dyDescent="0.35">
      <c r="A43" s="109" t="s">
        <v>3</v>
      </c>
      <c r="B43" s="108">
        <v>46000</v>
      </c>
      <c r="C43" s="124">
        <v>19565</v>
      </c>
      <c r="D43" s="109" t="s">
        <v>100</v>
      </c>
      <c r="E43" s="109" t="s">
        <v>42</v>
      </c>
      <c r="F43" s="109" t="s">
        <v>137</v>
      </c>
      <c r="G43" s="114" t="s">
        <v>44</v>
      </c>
      <c r="H43" s="109" t="s">
        <v>149</v>
      </c>
      <c r="I43" s="109" t="s">
        <v>135</v>
      </c>
      <c r="J43" s="109" t="s">
        <v>72</v>
      </c>
      <c r="K43" s="115">
        <v>46000</v>
      </c>
      <c r="L43" s="115">
        <v>46000</v>
      </c>
      <c r="M43" s="109">
        <f t="shared" si="6"/>
        <v>1</v>
      </c>
      <c r="N43" s="108">
        <f t="shared" si="1"/>
        <v>46000</v>
      </c>
      <c r="O43" s="35">
        <f t="shared" si="2"/>
        <v>50</v>
      </c>
    </row>
    <row r="44" spans="1:15" x14ac:dyDescent="0.35">
      <c r="A44" s="109" t="s">
        <v>3</v>
      </c>
      <c r="B44" s="108">
        <v>45971</v>
      </c>
      <c r="C44" s="124">
        <v>19566</v>
      </c>
      <c r="D44" s="109" t="s">
        <v>100</v>
      </c>
      <c r="E44" s="109" t="s">
        <v>42</v>
      </c>
      <c r="F44" s="109" t="s">
        <v>43</v>
      </c>
      <c r="G44" s="114" t="s">
        <v>44</v>
      </c>
      <c r="H44" s="109" t="s">
        <v>155</v>
      </c>
      <c r="I44" s="109"/>
      <c r="J44" s="109" t="s">
        <v>44</v>
      </c>
      <c r="K44" s="115">
        <v>45971</v>
      </c>
      <c r="L44" s="115">
        <v>45972</v>
      </c>
      <c r="M44" s="109">
        <f t="shared" si="6"/>
        <v>2</v>
      </c>
      <c r="N44" s="108">
        <f t="shared" si="1"/>
        <v>45973</v>
      </c>
      <c r="O44" s="35">
        <f t="shared" si="2"/>
        <v>46</v>
      </c>
    </row>
    <row r="45" spans="1:15" x14ac:dyDescent="0.35">
      <c r="A45" s="109" t="s">
        <v>3</v>
      </c>
      <c r="B45" s="108">
        <v>45973</v>
      </c>
      <c r="C45" s="124">
        <v>19566</v>
      </c>
      <c r="D45" s="109" t="s">
        <v>100</v>
      </c>
      <c r="E45" s="109" t="s">
        <v>42</v>
      </c>
      <c r="F45" s="109" t="s">
        <v>43</v>
      </c>
      <c r="G45" s="114">
        <v>1</v>
      </c>
      <c r="H45" s="109" t="s">
        <v>102</v>
      </c>
      <c r="I45" s="109"/>
      <c r="J45" s="109" t="s">
        <v>57</v>
      </c>
      <c r="K45" s="115">
        <v>45973</v>
      </c>
      <c r="L45" s="115">
        <v>45973</v>
      </c>
      <c r="M45" s="109">
        <f t="shared" si="6"/>
        <v>1</v>
      </c>
      <c r="N45" s="108">
        <f t="shared" si="1"/>
        <v>45974</v>
      </c>
      <c r="O45" s="35">
        <f t="shared" si="2"/>
        <v>46</v>
      </c>
    </row>
    <row r="46" spans="1:15" x14ac:dyDescent="0.35">
      <c r="A46" s="109" t="s">
        <v>3</v>
      </c>
      <c r="B46" s="108">
        <v>45975</v>
      </c>
      <c r="C46" s="124">
        <v>19566</v>
      </c>
      <c r="D46" s="109" t="s">
        <v>100</v>
      </c>
      <c r="E46" s="109" t="s">
        <v>42</v>
      </c>
      <c r="F46" s="109" t="s">
        <v>43</v>
      </c>
      <c r="G46" s="114">
        <v>2</v>
      </c>
      <c r="H46" s="109" t="s">
        <v>103</v>
      </c>
      <c r="I46" s="109"/>
      <c r="J46" s="109" t="s">
        <v>104</v>
      </c>
      <c r="K46" s="115">
        <v>45975</v>
      </c>
      <c r="L46" s="115">
        <v>45975</v>
      </c>
      <c r="M46" s="109">
        <f t="shared" ref="M46:M59" si="7">IF(NETWORKDAYS(K46,L46)=0,"",NETWORKDAYS(K46,L46))</f>
        <v>1</v>
      </c>
      <c r="N46" s="108">
        <f t="shared" si="1"/>
        <v>45978</v>
      </c>
      <c r="O46" s="35">
        <f t="shared" si="2"/>
        <v>46</v>
      </c>
    </row>
    <row r="47" spans="1:15" x14ac:dyDescent="0.35">
      <c r="A47" s="109" t="s">
        <v>3</v>
      </c>
      <c r="B47" s="108">
        <v>45978</v>
      </c>
      <c r="C47" s="124">
        <v>19566</v>
      </c>
      <c r="D47" s="109" t="s">
        <v>100</v>
      </c>
      <c r="E47" s="109" t="s">
        <v>42</v>
      </c>
      <c r="F47" s="109" t="s">
        <v>43</v>
      </c>
      <c r="G47" s="114">
        <v>3</v>
      </c>
      <c r="H47" s="109" t="s">
        <v>105</v>
      </c>
      <c r="I47" s="109"/>
      <c r="J47" s="109" t="s">
        <v>72</v>
      </c>
      <c r="K47" s="115">
        <v>45978</v>
      </c>
      <c r="L47" s="115">
        <v>45978</v>
      </c>
      <c r="M47" s="109">
        <f t="shared" si="7"/>
        <v>1</v>
      </c>
      <c r="N47" s="108">
        <f t="shared" si="1"/>
        <v>45979</v>
      </c>
      <c r="O47" s="35">
        <f t="shared" si="2"/>
        <v>47</v>
      </c>
    </row>
    <row r="48" spans="1:15" x14ac:dyDescent="0.35">
      <c r="A48" s="109" t="s">
        <v>3</v>
      </c>
      <c r="B48" s="108">
        <v>45980</v>
      </c>
      <c r="C48" s="124">
        <v>19566</v>
      </c>
      <c r="D48" s="109" t="s">
        <v>100</v>
      </c>
      <c r="E48" s="109" t="s">
        <v>42</v>
      </c>
      <c r="F48" s="109" t="s">
        <v>43</v>
      </c>
      <c r="G48" s="114" t="s">
        <v>107</v>
      </c>
      <c r="H48" s="109" t="s">
        <v>106</v>
      </c>
      <c r="I48" s="109"/>
      <c r="J48" s="109" t="s">
        <v>108</v>
      </c>
      <c r="K48" s="115">
        <v>45980</v>
      </c>
      <c r="L48" s="115">
        <v>45980</v>
      </c>
      <c r="M48" s="109">
        <f t="shared" si="7"/>
        <v>1</v>
      </c>
      <c r="N48" s="108">
        <f t="shared" si="1"/>
        <v>45981</v>
      </c>
      <c r="O48" s="35">
        <f t="shared" si="2"/>
        <v>47</v>
      </c>
    </row>
    <row r="49" spans="1:15" x14ac:dyDescent="0.35">
      <c r="A49" s="109" t="s">
        <v>3</v>
      </c>
      <c r="B49" s="108">
        <v>45982</v>
      </c>
      <c r="C49" s="124">
        <v>19566</v>
      </c>
      <c r="D49" s="109" t="s">
        <v>100</v>
      </c>
      <c r="E49" s="109" t="s">
        <v>42</v>
      </c>
      <c r="F49" s="109" t="s">
        <v>43</v>
      </c>
      <c r="G49" s="114" t="s">
        <v>110</v>
      </c>
      <c r="H49" s="109" t="s">
        <v>109</v>
      </c>
      <c r="I49" s="109"/>
      <c r="J49" s="109" t="s">
        <v>60</v>
      </c>
      <c r="K49" s="115">
        <v>45982</v>
      </c>
      <c r="L49" s="115">
        <v>45982</v>
      </c>
      <c r="M49" s="109">
        <f t="shared" si="7"/>
        <v>1</v>
      </c>
      <c r="N49" s="108">
        <f t="shared" si="1"/>
        <v>45985</v>
      </c>
      <c r="O49" s="35">
        <f t="shared" si="2"/>
        <v>47</v>
      </c>
    </row>
    <row r="50" spans="1:15" x14ac:dyDescent="0.35">
      <c r="A50" s="109" t="s">
        <v>3</v>
      </c>
      <c r="B50" s="108">
        <v>45985</v>
      </c>
      <c r="C50" s="124">
        <v>19566</v>
      </c>
      <c r="D50" s="109" t="s">
        <v>100</v>
      </c>
      <c r="E50" s="109" t="s">
        <v>42</v>
      </c>
      <c r="F50" s="109" t="s">
        <v>43</v>
      </c>
      <c r="G50" s="114" t="s">
        <v>112</v>
      </c>
      <c r="H50" s="109" t="s">
        <v>111</v>
      </c>
      <c r="I50" s="109"/>
      <c r="J50" s="109" t="s">
        <v>108</v>
      </c>
      <c r="K50" s="115">
        <v>45985</v>
      </c>
      <c r="L50" s="115">
        <v>45985</v>
      </c>
      <c r="M50" s="109">
        <f t="shared" si="7"/>
        <v>1</v>
      </c>
      <c r="N50" s="108">
        <f t="shared" si="1"/>
        <v>45986</v>
      </c>
      <c r="O50" s="35">
        <f t="shared" si="2"/>
        <v>48</v>
      </c>
    </row>
    <row r="51" spans="1:15" x14ac:dyDescent="0.35">
      <c r="A51" s="109" t="s">
        <v>3</v>
      </c>
      <c r="B51" s="108">
        <v>45985</v>
      </c>
      <c r="C51" s="124">
        <v>19566</v>
      </c>
      <c r="D51" s="109" t="s">
        <v>100</v>
      </c>
      <c r="E51" s="109" t="s">
        <v>42</v>
      </c>
      <c r="F51" s="109" t="s">
        <v>43</v>
      </c>
      <c r="G51" s="114" t="s">
        <v>113</v>
      </c>
      <c r="H51" s="109" t="s">
        <v>53</v>
      </c>
      <c r="I51" s="109"/>
      <c r="J51" s="109" t="s">
        <v>55</v>
      </c>
      <c r="K51" s="115">
        <v>45985</v>
      </c>
      <c r="L51" s="115">
        <v>45987</v>
      </c>
      <c r="M51" s="109">
        <f t="shared" si="7"/>
        <v>3</v>
      </c>
      <c r="N51" s="108">
        <f t="shared" si="1"/>
        <v>45988</v>
      </c>
      <c r="O51" s="35">
        <f t="shared" si="2"/>
        <v>48</v>
      </c>
    </row>
    <row r="52" spans="1:15" x14ac:dyDescent="0.35">
      <c r="A52" s="109" t="s">
        <v>3</v>
      </c>
      <c r="B52" s="108">
        <v>45987</v>
      </c>
      <c r="C52" s="124">
        <v>19566</v>
      </c>
      <c r="D52" s="109" t="s">
        <v>100</v>
      </c>
      <c r="E52" s="109" t="s">
        <v>42</v>
      </c>
      <c r="F52" s="109" t="s">
        <v>43</v>
      </c>
      <c r="G52" s="114">
        <v>6</v>
      </c>
      <c r="H52" s="109" t="s">
        <v>114</v>
      </c>
      <c r="I52" s="109"/>
      <c r="J52" s="109" t="s">
        <v>87</v>
      </c>
      <c r="K52" s="115">
        <v>45987</v>
      </c>
      <c r="L52" s="115">
        <v>45989</v>
      </c>
      <c r="M52" s="109">
        <f t="shared" si="7"/>
        <v>3</v>
      </c>
      <c r="N52" s="108">
        <f t="shared" si="1"/>
        <v>45992</v>
      </c>
      <c r="O52" s="35">
        <f t="shared" si="2"/>
        <v>48</v>
      </c>
    </row>
    <row r="53" spans="1:15" x14ac:dyDescent="0.35">
      <c r="A53" s="109" t="s">
        <v>3</v>
      </c>
      <c r="B53" s="108">
        <v>45993</v>
      </c>
      <c r="C53" s="124">
        <v>19582</v>
      </c>
      <c r="D53" s="109" t="s">
        <v>115</v>
      </c>
      <c r="E53" s="109" t="s">
        <v>42</v>
      </c>
      <c r="F53" s="109" t="s">
        <v>139</v>
      </c>
      <c r="G53" s="114" t="s">
        <v>44</v>
      </c>
      <c r="H53" s="109" t="s">
        <v>157</v>
      </c>
      <c r="I53" s="109" t="s">
        <v>135</v>
      </c>
      <c r="J53" s="109" t="s">
        <v>72</v>
      </c>
      <c r="K53" s="115">
        <v>45993</v>
      </c>
      <c r="L53" s="115">
        <v>45993</v>
      </c>
      <c r="M53" s="109">
        <f t="shared" si="7"/>
        <v>1</v>
      </c>
      <c r="N53" s="108">
        <f t="shared" si="1"/>
        <v>45993</v>
      </c>
      <c r="O53" s="109">
        <f t="shared" si="2"/>
        <v>49</v>
      </c>
    </row>
    <row r="54" spans="1:15" x14ac:dyDescent="0.35">
      <c r="A54" s="109" t="s">
        <v>3</v>
      </c>
      <c r="B54" s="108">
        <v>45971</v>
      </c>
      <c r="C54" s="124">
        <v>19583</v>
      </c>
      <c r="D54" s="109" t="s">
        <v>115</v>
      </c>
      <c r="E54" s="109" t="s">
        <v>42</v>
      </c>
      <c r="F54" s="109" t="s">
        <v>43</v>
      </c>
      <c r="G54" s="114" t="s">
        <v>64</v>
      </c>
      <c r="H54" s="109" t="s">
        <v>158</v>
      </c>
      <c r="I54" s="109"/>
      <c r="J54" s="109" t="s">
        <v>116</v>
      </c>
      <c r="K54" s="115">
        <v>45971</v>
      </c>
      <c r="L54" s="115">
        <v>45982</v>
      </c>
      <c r="M54" s="109">
        <f t="shared" si="7"/>
        <v>10</v>
      </c>
      <c r="N54" s="108">
        <f t="shared" si="1"/>
        <v>45985</v>
      </c>
      <c r="O54" s="109">
        <f t="shared" si="2"/>
        <v>46</v>
      </c>
    </row>
    <row r="55" spans="1:15" x14ac:dyDescent="0.35">
      <c r="C55" s="37" t="str" cm="1">
        <f t="array" ref="C55">IF(AND('All Papers'!D55&lt;&gt;"", 'All Papers'!E55&lt;&gt;"", 'All Papers'!F55&lt;&gt;"", 'All Papers'!G55&lt;&gt;""),
    IF(NOT(LEFT('All Papers'!F55,5)="Paper"),
        INDEX('Tasks Alphabetical'!B:B, MATCH(1,
        ('Tasks Alphabetical'!A:A='All Papers'!D55) *
        ('Tasks Alphabetical'!D:D='All Papers'!E55) *
        ('Tasks Alphabetical'!E:E='All Papers'!F55) *
        ('Tasks Alphabetical'!F:F='All Papers'!G55), 0)),
        IF(LEFT('All Papers'!F55,5)="Paper",
            INDEX('Exams Alphabetical'!B:B, MATCH(1,
            ('Exams Alphabetical'!A:A='All Papers'!D55) *
            ('Exams Alphabetical'!E:E='All Papers'!F55), 0)),
    "")),
"")</f>
        <v/>
      </c>
      <c r="H55" s="35" t="str" cm="1">
        <f t="array" ref="H55">IF(AND('All Papers'!D55&lt;&gt;"", 'All Papers'!E55&lt;&gt;"", 'All Papers'!F55&lt;&gt;"", 'All Papers'!G55&lt;&gt;""),
    IF(NOT(LEFT('All Papers'!F55,5)="Paper"),
        INDEX('Tasks Alphabetical'!C:C, MATCH(1,
        ('Tasks Alphabetical'!A:A='All Papers'!D55) *
        ('Tasks Alphabetical'!D:D='All Papers'!E55) *
        ('Tasks Alphabetical'!E:E='All Papers'!F55) *
        ('Tasks Alphabetical'!F:F='All Papers'!G55), 0)),
        IF(LEFT('All Papers'!F55,5)="Paper",
            INDEX('Exams Alphabetical'!C:C, MATCH(1,
            ('Exams Alphabetical'!A:A='All Papers'!D55) *
            ('Exams Alphabetical'!E:E='All Papers'!F55), 0)),
    "")),
"")</f>
        <v/>
      </c>
      <c r="M55" s="35" t="str">
        <f t="shared" si="7"/>
        <v/>
      </c>
      <c r="N55" s="36" t="str">
        <f t="shared" ref="N55:N59" si="8">IF(F55="", "", IF(F55&lt;&gt;"Employer Set Project", K55, IF(L55="", "", WORKDAY(L55, 1))))</f>
        <v/>
      </c>
      <c r="O55" s="35" t="str">
        <f t="shared" ref="O55:O59" si="9">IF(ISBLANK(B55), "", WEEKNUM(B55, 2))</f>
        <v/>
      </c>
    </row>
    <row r="56" spans="1:15" x14ac:dyDescent="0.35">
      <c r="C56" s="37" t="str" cm="1">
        <f t="array" ref="C56">IF(AND('All Papers'!D56&lt;&gt;"", 'All Papers'!E56&lt;&gt;"", 'All Papers'!F56&lt;&gt;"", 'All Papers'!G56&lt;&gt;""),
    IF(NOT(LEFT('All Papers'!F56,5)="Paper"),
        INDEX('Tasks Alphabetical'!B:B, MATCH(1,
        ('Tasks Alphabetical'!A:A='All Papers'!D56) *
        ('Tasks Alphabetical'!D:D='All Papers'!E56) *
        ('Tasks Alphabetical'!E:E='All Papers'!F56) *
        ('Tasks Alphabetical'!F:F='All Papers'!G56), 0)),
        IF(LEFT('All Papers'!F56,5)="Paper",
            INDEX('Exams Alphabetical'!B:B, MATCH(1,
            ('Exams Alphabetical'!A:A='All Papers'!D56) *
            ('Exams Alphabetical'!E:E='All Papers'!F56), 0)),
    "")),
"")</f>
        <v/>
      </c>
      <c r="H56" s="35" t="str" cm="1">
        <f t="array" ref="H56">IF(AND('All Papers'!D56&lt;&gt;"", 'All Papers'!E56&lt;&gt;"", 'All Papers'!F56&lt;&gt;"", 'All Papers'!G56&lt;&gt;""),
    IF(NOT(LEFT('All Papers'!F56,5)="Paper"),
        INDEX('Tasks Alphabetical'!C:C, MATCH(1,
        ('Tasks Alphabetical'!A:A='All Papers'!D56) *
        ('Tasks Alphabetical'!D:D='All Papers'!E56) *
        ('Tasks Alphabetical'!E:E='All Papers'!F56) *
        ('Tasks Alphabetical'!F:F='All Papers'!G56), 0)),
        IF(LEFT('All Papers'!F56,5)="Paper",
            INDEX('Exams Alphabetical'!C:C, MATCH(1,
            ('Exams Alphabetical'!A:A='All Papers'!D56) *
            ('Exams Alphabetical'!E:E='All Papers'!F56), 0)),
    "")),
"")</f>
        <v/>
      </c>
      <c r="M56" s="35" t="str">
        <f t="shared" si="7"/>
        <v/>
      </c>
      <c r="N56" s="36" t="str">
        <f t="shared" si="8"/>
        <v/>
      </c>
      <c r="O56" s="35" t="str">
        <f t="shared" si="9"/>
        <v/>
      </c>
    </row>
    <row r="57" spans="1:15" x14ac:dyDescent="0.35">
      <c r="C57" s="37" t="str" cm="1">
        <f t="array" ref="C57">IF(AND('All Papers'!D57&lt;&gt;"", 'All Papers'!E57&lt;&gt;"", 'All Papers'!F57&lt;&gt;"", 'All Papers'!G57&lt;&gt;""),
    IF(NOT(LEFT('All Papers'!F57,5)="Paper"),
        INDEX('Tasks Alphabetical'!B:B, MATCH(1,
        ('Tasks Alphabetical'!A:A='All Papers'!D57) *
        ('Tasks Alphabetical'!D:D='All Papers'!E57) *
        ('Tasks Alphabetical'!E:E='All Papers'!F57) *
        ('Tasks Alphabetical'!F:F='All Papers'!G57), 0)),
        IF(LEFT('All Papers'!F57,5)="Paper",
            INDEX('Exams Alphabetical'!B:B, MATCH(1,
            ('Exams Alphabetical'!A:A='All Papers'!D57) *
            ('Exams Alphabetical'!E:E='All Papers'!F57), 0)),
    "")),
"")</f>
        <v/>
      </c>
      <c r="H57" s="35" t="str" cm="1">
        <f t="array" ref="H57">IF(AND('All Papers'!D57&lt;&gt;"", 'All Papers'!E57&lt;&gt;"", 'All Papers'!F57&lt;&gt;"", 'All Papers'!G57&lt;&gt;""),
    IF(NOT(LEFT('All Papers'!F57,5)="Paper"),
        INDEX('Tasks Alphabetical'!C:C, MATCH(1,
        ('Tasks Alphabetical'!A:A='All Papers'!D57) *
        ('Tasks Alphabetical'!D:D='All Papers'!E57) *
        ('Tasks Alphabetical'!E:E='All Papers'!F57) *
        ('Tasks Alphabetical'!F:F='All Papers'!G57), 0)),
        IF(LEFT('All Papers'!F57,5)="Paper",
            INDEX('Exams Alphabetical'!C:C, MATCH(1,
            ('Exams Alphabetical'!A:A='All Papers'!D57) *
            ('Exams Alphabetical'!E:E='All Papers'!F57), 0)),
    "")),
"")</f>
        <v/>
      </c>
      <c r="M57" s="35" t="str">
        <f t="shared" si="7"/>
        <v/>
      </c>
      <c r="N57" s="36" t="str">
        <f t="shared" si="8"/>
        <v/>
      </c>
      <c r="O57" s="35" t="str">
        <f t="shared" si="9"/>
        <v/>
      </c>
    </row>
    <row r="58" spans="1:15" x14ac:dyDescent="0.35">
      <c r="C58" s="37" t="str" cm="1">
        <f t="array" ref="C58">IF(AND('All Papers'!D58&lt;&gt;"", 'All Papers'!E58&lt;&gt;"", 'All Papers'!F58&lt;&gt;"", 'All Papers'!G58&lt;&gt;""),
    IF(NOT(LEFT('All Papers'!F58,5)="Paper"),
        INDEX('Tasks Alphabetical'!B:B, MATCH(1,
        ('Tasks Alphabetical'!A:A='All Papers'!D58) *
        ('Tasks Alphabetical'!D:D='All Papers'!E58) *
        ('Tasks Alphabetical'!E:E='All Papers'!F58) *
        ('Tasks Alphabetical'!F:F='All Papers'!G58), 0)),
        IF(LEFT('All Papers'!F58,5)="Paper",
            INDEX('Exams Alphabetical'!B:B, MATCH(1,
            ('Exams Alphabetical'!A:A='All Papers'!D58) *
            ('Exams Alphabetical'!E:E='All Papers'!F58), 0)),
    "")),
"")</f>
        <v/>
      </c>
      <c r="H58" s="35" t="str" cm="1">
        <f t="array" ref="H58">IF(AND('All Papers'!D58&lt;&gt;"", 'All Papers'!E58&lt;&gt;"", 'All Papers'!F58&lt;&gt;"", 'All Papers'!G58&lt;&gt;""),
    IF(NOT(LEFT('All Papers'!F58,5)="Paper"),
        INDEX('Tasks Alphabetical'!C:C, MATCH(1,
        ('Tasks Alphabetical'!A:A='All Papers'!D58) *
        ('Tasks Alphabetical'!D:D='All Papers'!E58) *
        ('Tasks Alphabetical'!E:E='All Papers'!F58) *
        ('Tasks Alphabetical'!F:F='All Papers'!G58), 0)),
        IF(LEFT('All Papers'!F58,5)="Paper",
            INDEX('Exams Alphabetical'!C:C, MATCH(1,
            ('Exams Alphabetical'!A:A='All Papers'!D58) *
            ('Exams Alphabetical'!E:E='All Papers'!F58), 0)),
    "")),
"")</f>
        <v/>
      </c>
      <c r="M58" s="35" t="str">
        <f t="shared" si="7"/>
        <v/>
      </c>
      <c r="N58" s="36" t="str">
        <f t="shared" si="8"/>
        <v/>
      </c>
      <c r="O58" s="35" t="str">
        <f t="shared" si="9"/>
        <v/>
      </c>
    </row>
    <row r="59" spans="1:15" x14ac:dyDescent="0.35">
      <c r="C59" s="37" t="str" cm="1">
        <f t="array" ref="C59">IF(AND('All Papers'!D59&lt;&gt;"", 'All Papers'!E59&lt;&gt;"", 'All Papers'!F59&lt;&gt;"", 'All Papers'!G59&lt;&gt;""),
    IF(NOT(LEFT('All Papers'!F59,5)="Paper"),
        INDEX('Tasks Alphabetical'!B:B, MATCH(1,
        ('Tasks Alphabetical'!A:A='All Papers'!D59) *
        ('Tasks Alphabetical'!D:D='All Papers'!E59) *
        ('Tasks Alphabetical'!E:E='All Papers'!F59) *
        ('Tasks Alphabetical'!F:F='All Papers'!G59), 0)),
        IF(LEFT('All Papers'!F59,5)="Paper",
            INDEX('Exams Alphabetical'!B:B, MATCH(1,
            ('Exams Alphabetical'!A:A='All Papers'!D59) *
            ('Exams Alphabetical'!E:E='All Papers'!F59), 0)),
    "")),
"")</f>
        <v/>
      </c>
      <c r="H59" s="35" t="str" cm="1">
        <f t="array" ref="H59">IF(AND('All Papers'!D59&lt;&gt;"", 'All Papers'!E59&lt;&gt;"", 'All Papers'!F59&lt;&gt;"", 'All Papers'!G59&lt;&gt;""),
    IF(NOT(LEFT('All Papers'!F59,5)="Paper"),
        INDEX('Tasks Alphabetical'!C:C, MATCH(1,
        ('Tasks Alphabetical'!A:A='All Papers'!D59) *
        ('Tasks Alphabetical'!D:D='All Papers'!E59) *
        ('Tasks Alphabetical'!E:E='All Papers'!F59) *
        ('Tasks Alphabetical'!F:F='All Papers'!G59), 0)),
        IF(LEFT('All Papers'!F59,5)="Paper",
            INDEX('Exams Alphabetical'!C:C, MATCH(1,
            ('Exams Alphabetical'!A:A='All Papers'!D59) *
            ('Exams Alphabetical'!E:E='All Papers'!F59), 0)),
    "")),
"")</f>
        <v/>
      </c>
      <c r="M59" s="35" t="str">
        <f t="shared" si="7"/>
        <v/>
      </c>
      <c r="N59" s="36" t="str">
        <f t="shared" si="8"/>
        <v/>
      </c>
      <c r="O59" s="35" t="str">
        <f t="shared" si="9"/>
        <v/>
      </c>
    </row>
    <row r="60" spans="1:15" x14ac:dyDescent="0.35">
      <c r="C60" s="37" t="str" cm="1">
        <f t="array" ref="C60">IF(AND('All Papers'!D60&lt;&gt;"", 'All Papers'!E60&lt;&gt;"", 'All Papers'!F60&lt;&gt;"", 'All Papers'!G60&lt;&gt;""),
    IF(NOT(LEFT('All Papers'!F60,5)="Paper"),
        INDEX('Tasks Alphabetical'!B:B, MATCH(1,
        ('Tasks Alphabetical'!A:A='All Papers'!D60) *
        ('Tasks Alphabetical'!D:D='All Papers'!E60) *
        ('Tasks Alphabetical'!E:E='All Papers'!F60) *
        ('Tasks Alphabetical'!F:F='All Papers'!G60), 0)),
        IF(LEFT('All Papers'!F60,5)="Paper",
            INDEX('Exams Alphabetical'!B:B, MATCH(1,
            ('Exams Alphabetical'!A:A='All Papers'!D60) *
            ('Exams Alphabetical'!E:E='All Papers'!F60), 0)),
    "")),
"")</f>
        <v/>
      </c>
      <c r="H60" s="35" t="str" cm="1">
        <f t="array" ref="H60">IF(AND('All Papers'!D60&lt;&gt;"", 'All Papers'!E60&lt;&gt;"", 'All Papers'!F60&lt;&gt;"", 'All Papers'!G60&lt;&gt;""),
    IF(NOT(LEFT('All Papers'!F60,5)="Paper"),
        INDEX('Tasks Alphabetical'!C:C, MATCH(1,
        ('Tasks Alphabetical'!A:A='All Papers'!D60) *
        ('Tasks Alphabetical'!D:D='All Papers'!E60) *
        ('Tasks Alphabetical'!E:E='All Papers'!F60) *
        ('Tasks Alphabetical'!F:F='All Papers'!G60), 0)),
        IF(LEFT('All Papers'!F60,5)="Paper",
            INDEX('Exams Alphabetical'!C:C, MATCH(1,
            ('Exams Alphabetical'!A:A='All Papers'!D60) *
            ('Exams Alphabetical'!E:E='All Papers'!F60), 0)),
    "")),
"")</f>
        <v/>
      </c>
      <c r="M60" s="35" t="str">
        <f t="shared" ref="M60:M91" si="10">IF(NETWORKDAYS(K60,L60)=0,"",NETWORKDAYS(K60,L60))</f>
        <v/>
      </c>
      <c r="N60" s="36" t="str">
        <f t="shared" ref="N60:N91" si="11">IF(F60="", "", IF(F60&lt;&gt;"Employer Set Project", K60, IF(L60="", "", WORKDAY(L60, 1))))</f>
        <v/>
      </c>
      <c r="O60" s="35" t="str">
        <f t="shared" ref="O60:O91" si="12">IF(ISBLANK(B60), "", WEEKNUM(B60, 2))</f>
        <v/>
      </c>
    </row>
    <row r="61" spans="1:15" x14ac:dyDescent="0.35">
      <c r="C61" s="37" t="str" cm="1">
        <f t="array" ref="C61">IF(AND('All Papers'!D61&lt;&gt;"", 'All Papers'!E61&lt;&gt;"", 'All Papers'!F61&lt;&gt;"", 'All Papers'!G61&lt;&gt;""),
    IF(NOT(LEFT('All Papers'!F61,5)="Paper"),
        INDEX('Tasks Alphabetical'!B:B, MATCH(1,
        ('Tasks Alphabetical'!A:A='All Papers'!D61) *
        ('Tasks Alphabetical'!D:D='All Papers'!E61) *
        ('Tasks Alphabetical'!E:E='All Papers'!F61) *
        ('Tasks Alphabetical'!F:F='All Papers'!G61), 0)),
        IF(LEFT('All Papers'!F61,5)="Paper",
            INDEX('Exams Alphabetical'!B:B, MATCH(1,
            ('Exams Alphabetical'!A:A='All Papers'!D61) *
            ('Exams Alphabetical'!E:E='All Papers'!F61), 0)),
    "")),
"")</f>
        <v/>
      </c>
      <c r="H61" s="35" t="str" cm="1">
        <f t="array" ref="H61">IF(AND('All Papers'!D61&lt;&gt;"", 'All Papers'!E61&lt;&gt;"", 'All Papers'!F61&lt;&gt;"", 'All Papers'!G61&lt;&gt;""),
    IF(NOT(LEFT('All Papers'!F61,5)="Paper"),
        INDEX('Tasks Alphabetical'!C:C, MATCH(1,
        ('Tasks Alphabetical'!A:A='All Papers'!D61) *
        ('Tasks Alphabetical'!D:D='All Papers'!E61) *
        ('Tasks Alphabetical'!E:E='All Papers'!F61) *
        ('Tasks Alphabetical'!F:F='All Papers'!G61), 0)),
        IF(LEFT('All Papers'!F61,5)="Paper",
            INDEX('Exams Alphabetical'!C:C, MATCH(1,
            ('Exams Alphabetical'!A:A='All Papers'!D61) *
            ('Exams Alphabetical'!E:E='All Papers'!F61), 0)),
    "")),
"")</f>
        <v/>
      </c>
      <c r="M61" s="35" t="str">
        <f t="shared" si="10"/>
        <v/>
      </c>
      <c r="N61" s="36" t="str">
        <f t="shared" si="11"/>
        <v/>
      </c>
      <c r="O61" s="35" t="str">
        <f t="shared" si="12"/>
        <v/>
      </c>
    </row>
    <row r="62" spans="1:15" x14ac:dyDescent="0.35">
      <c r="C62" s="37" t="str" cm="1">
        <f t="array" ref="C62">IF(AND('All Papers'!D62&lt;&gt;"", 'All Papers'!E62&lt;&gt;"", 'All Papers'!F62&lt;&gt;"", 'All Papers'!G62&lt;&gt;""),
    IF(NOT(LEFT('All Papers'!F62,5)="Paper"),
        INDEX('Tasks Alphabetical'!B:B, MATCH(1,
        ('Tasks Alphabetical'!A:A='All Papers'!D62) *
        ('Tasks Alphabetical'!D:D='All Papers'!E62) *
        ('Tasks Alphabetical'!E:E='All Papers'!F62) *
        ('Tasks Alphabetical'!F:F='All Papers'!G62), 0)),
        IF(LEFT('All Papers'!F62,5)="Paper",
            INDEX('Exams Alphabetical'!B:B, MATCH(1,
            ('Exams Alphabetical'!A:A='All Papers'!D62) *
            ('Exams Alphabetical'!E:E='All Papers'!F62), 0)),
    "")),
"")</f>
        <v/>
      </c>
      <c r="H62" s="35" t="str" cm="1">
        <f t="array" ref="H62">IF(AND('All Papers'!D62&lt;&gt;"", 'All Papers'!E62&lt;&gt;"", 'All Papers'!F62&lt;&gt;"", 'All Papers'!G62&lt;&gt;""),
    IF(NOT(LEFT('All Papers'!F62,5)="Paper"),
        INDEX('Tasks Alphabetical'!C:C, MATCH(1,
        ('Tasks Alphabetical'!A:A='All Papers'!D62) *
        ('Tasks Alphabetical'!D:D='All Papers'!E62) *
        ('Tasks Alphabetical'!E:E='All Papers'!F62) *
        ('Tasks Alphabetical'!F:F='All Papers'!G62), 0)),
        IF(LEFT('All Papers'!F62,5)="Paper",
            INDEX('Exams Alphabetical'!C:C, MATCH(1,
            ('Exams Alphabetical'!A:A='All Papers'!D62) *
            ('Exams Alphabetical'!E:E='All Papers'!F62), 0)),
    "")),
"")</f>
        <v/>
      </c>
      <c r="M62" s="35" t="str">
        <f t="shared" si="10"/>
        <v/>
      </c>
      <c r="N62" s="36" t="str">
        <f t="shared" si="11"/>
        <v/>
      </c>
      <c r="O62" s="35" t="str">
        <f t="shared" si="12"/>
        <v/>
      </c>
    </row>
    <row r="63" spans="1:15" x14ac:dyDescent="0.35">
      <c r="C63" s="37" t="str" cm="1">
        <f t="array" ref="C63">IF(AND('All Papers'!D63&lt;&gt;"", 'All Papers'!E63&lt;&gt;"", 'All Papers'!F63&lt;&gt;"", 'All Papers'!G63&lt;&gt;""),
    IF(NOT(LEFT('All Papers'!F63,5)="Paper"),
        INDEX('Tasks Alphabetical'!B:B, MATCH(1,
        ('Tasks Alphabetical'!A:A='All Papers'!D63) *
        ('Tasks Alphabetical'!D:D='All Papers'!E63) *
        ('Tasks Alphabetical'!E:E='All Papers'!F63) *
        ('Tasks Alphabetical'!F:F='All Papers'!G63), 0)),
        IF(LEFT('All Papers'!F63,5)="Paper",
            INDEX('Exams Alphabetical'!B:B, MATCH(1,
            ('Exams Alphabetical'!A:A='All Papers'!D63) *
            ('Exams Alphabetical'!E:E='All Papers'!F63), 0)),
    "")),
"")</f>
        <v/>
      </c>
      <c r="H63" s="35" t="str" cm="1">
        <f t="array" ref="H63">IF(AND('All Papers'!D63&lt;&gt;"", 'All Papers'!E63&lt;&gt;"", 'All Papers'!F63&lt;&gt;"", 'All Papers'!G63&lt;&gt;""),
    IF(NOT(LEFT('All Papers'!F63,5)="Paper"),
        INDEX('Tasks Alphabetical'!C:C, MATCH(1,
        ('Tasks Alphabetical'!A:A='All Papers'!D63) *
        ('Tasks Alphabetical'!D:D='All Papers'!E63) *
        ('Tasks Alphabetical'!E:E='All Papers'!F63) *
        ('Tasks Alphabetical'!F:F='All Papers'!G63), 0)),
        IF(LEFT('All Papers'!F63,5)="Paper",
            INDEX('Exams Alphabetical'!C:C, MATCH(1,
            ('Exams Alphabetical'!A:A='All Papers'!D63) *
            ('Exams Alphabetical'!E:E='All Papers'!F63), 0)),
    "")),
"")</f>
        <v/>
      </c>
      <c r="M63" s="35" t="str">
        <f t="shared" si="10"/>
        <v/>
      </c>
      <c r="N63" s="36" t="str">
        <f t="shared" si="11"/>
        <v/>
      </c>
      <c r="O63" s="35" t="str">
        <f t="shared" si="12"/>
        <v/>
      </c>
    </row>
    <row r="64" spans="1:15" x14ac:dyDescent="0.35">
      <c r="C64" s="37" t="str" cm="1">
        <f t="array" ref="C64">IF(AND('All Papers'!D64&lt;&gt;"", 'All Papers'!E64&lt;&gt;"", 'All Papers'!F64&lt;&gt;"", 'All Papers'!G64&lt;&gt;""),
    IF(NOT(LEFT('All Papers'!F64,5)="Paper"),
        INDEX('Tasks Alphabetical'!B:B, MATCH(1,
        ('Tasks Alphabetical'!A:A='All Papers'!D64) *
        ('Tasks Alphabetical'!D:D='All Papers'!E64) *
        ('Tasks Alphabetical'!E:E='All Papers'!F64) *
        ('Tasks Alphabetical'!F:F='All Papers'!G64), 0)),
        IF(LEFT('All Papers'!F64,5)="Paper",
            INDEX('Exams Alphabetical'!B:B, MATCH(1,
            ('Exams Alphabetical'!A:A='All Papers'!D64) *
            ('Exams Alphabetical'!E:E='All Papers'!F64), 0)),
    "")),
"")</f>
        <v/>
      </c>
      <c r="H64" s="35" t="str" cm="1">
        <f t="array" ref="H64">IF(AND('All Papers'!D64&lt;&gt;"", 'All Papers'!E64&lt;&gt;"", 'All Papers'!F64&lt;&gt;"", 'All Papers'!G64&lt;&gt;""),
    IF(NOT(LEFT('All Papers'!F64,5)="Paper"),
        INDEX('Tasks Alphabetical'!C:C, MATCH(1,
        ('Tasks Alphabetical'!A:A='All Papers'!D64) *
        ('Tasks Alphabetical'!D:D='All Papers'!E64) *
        ('Tasks Alphabetical'!E:E='All Papers'!F64) *
        ('Tasks Alphabetical'!F:F='All Papers'!G64), 0)),
        IF(LEFT('All Papers'!F64,5)="Paper",
            INDEX('Exams Alphabetical'!C:C, MATCH(1,
            ('Exams Alphabetical'!A:A='All Papers'!D64) *
            ('Exams Alphabetical'!E:E='All Papers'!F64), 0)),
    "")),
"")</f>
        <v/>
      </c>
      <c r="M64" s="35" t="str">
        <f t="shared" si="10"/>
        <v/>
      </c>
      <c r="N64" s="36" t="str">
        <f t="shared" si="11"/>
        <v/>
      </c>
      <c r="O64" s="35" t="str">
        <f t="shared" si="12"/>
        <v/>
      </c>
    </row>
    <row r="65" spans="3:15" x14ac:dyDescent="0.35">
      <c r="C65" s="37" t="str" cm="1">
        <f t="array" ref="C65">IF(AND('All Papers'!D65&lt;&gt;"", 'All Papers'!E65&lt;&gt;"", 'All Papers'!F65&lt;&gt;"", 'All Papers'!G65&lt;&gt;""),
    IF(NOT(LEFT('All Papers'!F65,5)="Paper"),
        INDEX('Tasks Alphabetical'!B:B, MATCH(1,
        ('Tasks Alphabetical'!A:A='All Papers'!D65) *
        ('Tasks Alphabetical'!D:D='All Papers'!E65) *
        ('Tasks Alphabetical'!E:E='All Papers'!F65) *
        ('Tasks Alphabetical'!F:F='All Papers'!G65), 0)),
        IF(LEFT('All Papers'!F65,5)="Paper",
            INDEX('Exams Alphabetical'!B:B, MATCH(1,
            ('Exams Alphabetical'!A:A='All Papers'!D65) *
            ('Exams Alphabetical'!E:E='All Papers'!F65), 0)),
    "")),
"")</f>
        <v/>
      </c>
      <c r="H65" s="35" t="str" cm="1">
        <f t="array" ref="H65">IF(AND('All Papers'!D65&lt;&gt;"", 'All Papers'!E65&lt;&gt;"", 'All Papers'!F65&lt;&gt;"", 'All Papers'!G65&lt;&gt;""),
    IF(NOT(LEFT('All Papers'!F65,5)="Paper"),
        INDEX('Tasks Alphabetical'!C:C, MATCH(1,
        ('Tasks Alphabetical'!A:A='All Papers'!D65) *
        ('Tasks Alphabetical'!D:D='All Papers'!E65) *
        ('Tasks Alphabetical'!E:E='All Papers'!F65) *
        ('Tasks Alphabetical'!F:F='All Papers'!G65), 0)),
        IF(LEFT('All Papers'!F65,5)="Paper",
            INDEX('Exams Alphabetical'!C:C, MATCH(1,
            ('Exams Alphabetical'!A:A='All Papers'!D65) *
            ('Exams Alphabetical'!E:E='All Papers'!F65), 0)),
    "")),
"")</f>
        <v/>
      </c>
      <c r="M65" s="35" t="str">
        <f t="shared" si="10"/>
        <v/>
      </c>
      <c r="N65" s="36" t="str">
        <f t="shared" si="11"/>
        <v/>
      </c>
      <c r="O65" s="35" t="str">
        <f t="shared" si="12"/>
        <v/>
      </c>
    </row>
    <row r="66" spans="3:15" x14ac:dyDescent="0.35">
      <c r="C66" s="37" t="str" cm="1">
        <f t="array" ref="C66">IF(AND('All Papers'!D66&lt;&gt;"", 'All Papers'!E66&lt;&gt;"", 'All Papers'!F66&lt;&gt;"", 'All Papers'!G66&lt;&gt;""),
    IF(NOT(LEFT('All Papers'!F66,5)="Paper"),
        INDEX('Tasks Alphabetical'!B:B, MATCH(1,
        ('Tasks Alphabetical'!A:A='All Papers'!D66) *
        ('Tasks Alphabetical'!D:D='All Papers'!E66) *
        ('Tasks Alphabetical'!E:E='All Papers'!F66) *
        ('Tasks Alphabetical'!F:F='All Papers'!G66), 0)),
        IF(LEFT('All Papers'!F66,5)="Paper",
            INDEX('Exams Alphabetical'!B:B, MATCH(1,
            ('Exams Alphabetical'!A:A='All Papers'!D66) *
            ('Exams Alphabetical'!E:E='All Papers'!F66), 0)),
    "")),
"")</f>
        <v/>
      </c>
      <c r="H66" s="35" t="str" cm="1">
        <f t="array" ref="H66">IF(AND('All Papers'!D66&lt;&gt;"", 'All Papers'!E66&lt;&gt;"", 'All Papers'!F66&lt;&gt;"", 'All Papers'!G66&lt;&gt;""),
    IF(NOT(LEFT('All Papers'!F66,5)="Paper"),
        INDEX('Tasks Alphabetical'!C:C, MATCH(1,
        ('Tasks Alphabetical'!A:A='All Papers'!D66) *
        ('Tasks Alphabetical'!D:D='All Papers'!E66) *
        ('Tasks Alphabetical'!E:E='All Papers'!F66) *
        ('Tasks Alphabetical'!F:F='All Papers'!G66), 0)),
        IF(LEFT('All Papers'!F66,5)="Paper",
            INDEX('Exams Alphabetical'!C:C, MATCH(1,
            ('Exams Alphabetical'!A:A='All Papers'!D66) *
            ('Exams Alphabetical'!E:E='All Papers'!F66), 0)),
    "")),
"")</f>
        <v/>
      </c>
      <c r="M66" s="35" t="str">
        <f t="shared" si="10"/>
        <v/>
      </c>
      <c r="N66" s="36" t="str">
        <f t="shared" si="11"/>
        <v/>
      </c>
      <c r="O66" s="35" t="str">
        <f t="shared" si="12"/>
        <v/>
      </c>
    </row>
    <row r="67" spans="3:15" x14ac:dyDescent="0.35">
      <c r="C67" s="37" t="str" cm="1">
        <f t="array" ref="C67">IF(AND('All Papers'!D67&lt;&gt;"", 'All Papers'!E67&lt;&gt;"", 'All Papers'!F67&lt;&gt;"", 'All Papers'!G67&lt;&gt;""),
    IF(NOT(LEFT('All Papers'!F67,5)="Paper"),
        INDEX('Tasks Alphabetical'!B:B, MATCH(1,
        ('Tasks Alphabetical'!A:A='All Papers'!D67) *
        ('Tasks Alphabetical'!D:D='All Papers'!E67) *
        ('Tasks Alphabetical'!E:E='All Papers'!F67) *
        ('Tasks Alphabetical'!F:F='All Papers'!G67), 0)),
        IF(LEFT('All Papers'!F67,5)="Paper",
            INDEX('Exams Alphabetical'!B:B, MATCH(1,
            ('Exams Alphabetical'!A:A='All Papers'!D67) *
            ('Exams Alphabetical'!E:E='All Papers'!F67), 0)),
    "")),
"")</f>
        <v/>
      </c>
      <c r="H67" s="35" t="str" cm="1">
        <f t="array" ref="H67">IF(AND('All Papers'!D67&lt;&gt;"", 'All Papers'!E67&lt;&gt;"", 'All Papers'!F67&lt;&gt;"", 'All Papers'!G67&lt;&gt;""),
    IF(NOT(LEFT('All Papers'!F67,5)="Paper"),
        INDEX('Tasks Alphabetical'!C:C, MATCH(1,
        ('Tasks Alphabetical'!A:A='All Papers'!D67) *
        ('Tasks Alphabetical'!D:D='All Papers'!E67) *
        ('Tasks Alphabetical'!E:E='All Papers'!F67) *
        ('Tasks Alphabetical'!F:F='All Papers'!G67), 0)),
        IF(LEFT('All Papers'!F67,5)="Paper",
            INDEX('Exams Alphabetical'!C:C, MATCH(1,
            ('Exams Alphabetical'!A:A='All Papers'!D67) *
            ('Exams Alphabetical'!E:E='All Papers'!F67), 0)),
    "")),
"")</f>
        <v/>
      </c>
      <c r="M67" s="35" t="str">
        <f t="shared" si="10"/>
        <v/>
      </c>
      <c r="N67" s="36" t="str">
        <f t="shared" si="11"/>
        <v/>
      </c>
      <c r="O67" s="35" t="str">
        <f t="shared" si="12"/>
        <v/>
      </c>
    </row>
    <row r="68" spans="3:15" x14ac:dyDescent="0.35">
      <c r="C68" s="37" t="str" cm="1">
        <f t="array" ref="C68">IF(AND('All Papers'!D68&lt;&gt;"", 'All Papers'!E68&lt;&gt;"", 'All Papers'!F68&lt;&gt;"", 'All Papers'!G68&lt;&gt;""),
    IF(NOT(LEFT('All Papers'!F68,5)="Paper"),
        INDEX('Tasks Alphabetical'!B:B, MATCH(1,
        ('Tasks Alphabetical'!A:A='All Papers'!D68) *
        ('Tasks Alphabetical'!D:D='All Papers'!E68) *
        ('Tasks Alphabetical'!E:E='All Papers'!F68) *
        ('Tasks Alphabetical'!F:F='All Papers'!G68), 0)),
        IF(LEFT('All Papers'!F68,5)="Paper",
            INDEX('Exams Alphabetical'!B:B, MATCH(1,
            ('Exams Alphabetical'!A:A='All Papers'!D68) *
            ('Exams Alphabetical'!E:E='All Papers'!F68), 0)),
    "")),
"")</f>
        <v/>
      </c>
      <c r="H68" s="35" t="str" cm="1">
        <f t="array" ref="H68">IF(AND('All Papers'!D68&lt;&gt;"", 'All Papers'!E68&lt;&gt;"", 'All Papers'!F68&lt;&gt;"", 'All Papers'!G68&lt;&gt;""),
    IF(NOT(LEFT('All Papers'!F68,5)="Paper"),
        INDEX('Tasks Alphabetical'!C:C, MATCH(1,
        ('Tasks Alphabetical'!A:A='All Papers'!D68) *
        ('Tasks Alphabetical'!D:D='All Papers'!E68) *
        ('Tasks Alphabetical'!E:E='All Papers'!F68) *
        ('Tasks Alphabetical'!F:F='All Papers'!G68), 0)),
        IF(LEFT('All Papers'!F68,5)="Paper",
            INDEX('Exams Alphabetical'!C:C, MATCH(1,
            ('Exams Alphabetical'!A:A='All Papers'!D68) *
            ('Exams Alphabetical'!E:E='All Papers'!F68), 0)),
    "")),
"")</f>
        <v/>
      </c>
      <c r="M68" s="35" t="str">
        <f t="shared" si="10"/>
        <v/>
      </c>
      <c r="N68" s="36" t="str">
        <f t="shared" si="11"/>
        <v/>
      </c>
      <c r="O68" s="35" t="str">
        <f t="shared" si="12"/>
        <v/>
      </c>
    </row>
    <row r="69" spans="3:15" x14ac:dyDescent="0.35">
      <c r="C69" s="37" t="str" cm="1">
        <f t="array" ref="C69">IF(AND('All Papers'!D69&lt;&gt;"", 'All Papers'!E69&lt;&gt;"", 'All Papers'!F69&lt;&gt;"", 'All Papers'!G69&lt;&gt;""),
    IF(NOT(LEFT('All Papers'!F69,5)="Paper"),
        INDEX('Tasks Alphabetical'!B:B, MATCH(1,
        ('Tasks Alphabetical'!A:A='All Papers'!D69) *
        ('Tasks Alphabetical'!D:D='All Papers'!E69) *
        ('Tasks Alphabetical'!E:E='All Papers'!F69) *
        ('Tasks Alphabetical'!F:F='All Papers'!G69), 0)),
        IF(LEFT('All Papers'!F69,5)="Paper",
            INDEX('Exams Alphabetical'!B:B, MATCH(1,
            ('Exams Alphabetical'!A:A='All Papers'!D69) *
            ('Exams Alphabetical'!E:E='All Papers'!F69), 0)),
    "")),
"")</f>
        <v/>
      </c>
      <c r="H69" s="35" t="str" cm="1">
        <f t="array" ref="H69">IF(AND('All Papers'!D69&lt;&gt;"", 'All Papers'!E69&lt;&gt;"", 'All Papers'!F69&lt;&gt;"", 'All Papers'!G69&lt;&gt;""),
    IF(NOT(LEFT('All Papers'!F69,5)="Paper"),
        INDEX('Tasks Alphabetical'!C:C, MATCH(1,
        ('Tasks Alphabetical'!A:A='All Papers'!D69) *
        ('Tasks Alphabetical'!D:D='All Papers'!E69) *
        ('Tasks Alphabetical'!E:E='All Papers'!F69) *
        ('Tasks Alphabetical'!F:F='All Papers'!G69), 0)),
        IF(LEFT('All Papers'!F69,5)="Paper",
            INDEX('Exams Alphabetical'!C:C, MATCH(1,
            ('Exams Alphabetical'!A:A='All Papers'!D69) *
            ('Exams Alphabetical'!E:E='All Papers'!F69), 0)),
    "")),
"")</f>
        <v/>
      </c>
      <c r="M69" s="35" t="str">
        <f t="shared" si="10"/>
        <v/>
      </c>
      <c r="N69" s="36" t="str">
        <f t="shared" si="11"/>
        <v/>
      </c>
      <c r="O69" s="35" t="str">
        <f t="shared" si="12"/>
        <v/>
      </c>
    </row>
    <row r="70" spans="3:15" x14ac:dyDescent="0.35">
      <c r="C70" s="37" t="str" cm="1">
        <f t="array" ref="C70">IF(AND('All Papers'!D70&lt;&gt;"", 'All Papers'!E70&lt;&gt;"", 'All Papers'!F70&lt;&gt;"", 'All Papers'!G70&lt;&gt;""),
    IF(NOT(LEFT('All Papers'!F70,5)="Paper"),
        INDEX('Tasks Alphabetical'!B:B, MATCH(1,
        ('Tasks Alphabetical'!A:A='All Papers'!D70) *
        ('Tasks Alphabetical'!D:D='All Papers'!E70) *
        ('Tasks Alphabetical'!E:E='All Papers'!F70) *
        ('Tasks Alphabetical'!F:F='All Papers'!G70), 0)),
        IF(LEFT('All Papers'!F70,5)="Paper",
            INDEX('Exams Alphabetical'!B:B, MATCH(1,
            ('Exams Alphabetical'!A:A='All Papers'!D70) *
            ('Exams Alphabetical'!E:E='All Papers'!F70), 0)),
    "")),
"")</f>
        <v/>
      </c>
      <c r="H70" s="35" t="str" cm="1">
        <f t="array" ref="H70">IF(AND('All Papers'!D70&lt;&gt;"", 'All Papers'!E70&lt;&gt;"", 'All Papers'!F70&lt;&gt;"", 'All Papers'!G70&lt;&gt;""),
    IF(NOT(LEFT('All Papers'!F70,5)="Paper"),
        INDEX('Tasks Alphabetical'!C:C, MATCH(1,
        ('Tasks Alphabetical'!A:A='All Papers'!D70) *
        ('Tasks Alphabetical'!D:D='All Papers'!E70) *
        ('Tasks Alphabetical'!E:E='All Papers'!F70) *
        ('Tasks Alphabetical'!F:F='All Papers'!G70), 0)),
        IF(LEFT('All Papers'!F70,5)="Paper",
            INDEX('Exams Alphabetical'!C:C, MATCH(1,
            ('Exams Alphabetical'!A:A='All Papers'!D70) *
            ('Exams Alphabetical'!E:E='All Papers'!F70), 0)),
    "")),
"")</f>
        <v/>
      </c>
      <c r="M70" s="35" t="str">
        <f t="shared" si="10"/>
        <v/>
      </c>
      <c r="N70" s="36" t="str">
        <f t="shared" si="11"/>
        <v/>
      </c>
      <c r="O70" s="35" t="str">
        <f t="shared" si="12"/>
        <v/>
      </c>
    </row>
    <row r="71" spans="3:15" x14ac:dyDescent="0.35">
      <c r="C71" s="37" t="str" cm="1">
        <f t="array" ref="C71">IF(AND('All Papers'!D71&lt;&gt;"", 'All Papers'!E71&lt;&gt;"", 'All Papers'!F71&lt;&gt;"", 'All Papers'!G71&lt;&gt;""),
    IF(NOT(LEFT('All Papers'!F71,5)="Paper"),
        INDEX('Tasks Alphabetical'!B:B, MATCH(1,
        ('Tasks Alphabetical'!A:A='All Papers'!D71) *
        ('Tasks Alphabetical'!D:D='All Papers'!E71) *
        ('Tasks Alphabetical'!E:E='All Papers'!F71) *
        ('Tasks Alphabetical'!F:F='All Papers'!G71), 0)),
        IF(LEFT('All Papers'!F71,5)="Paper",
            INDEX('Exams Alphabetical'!B:B, MATCH(1,
            ('Exams Alphabetical'!A:A='All Papers'!D71) *
            ('Exams Alphabetical'!E:E='All Papers'!F71), 0)),
    "")),
"")</f>
        <v/>
      </c>
      <c r="H71" s="35" t="str" cm="1">
        <f t="array" ref="H71">IF(AND('All Papers'!D71&lt;&gt;"", 'All Papers'!E71&lt;&gt;"", 'All Papers'!F71&lt;&gt;"", 'All Papers'!G71&lt;&gt;""),
    IF(NOT(LEFT('All Papers'!F71,5)="Paper"),
        INDEX('Tasks Alphabetical'!C:C, MATCH(1,
        ('Tasks Alphabetical'!A:A='All Papers'!D71) *
        ('Tasks Alphabetical'!D:D='All Papers'!E71) *
        ('Tasks Alphabetical'!E:E='All Papers'!F71) *
        ('Tasks Alphabetical'!F:F='All Papers'!G71), 0)),
        IF(LEFT('All Papers'!F71,5)="Paper",
            INDEX('Exams Alphabetical'!C:C, MATCH(1,
            ('Exams Alphabetical'!A:A='All Papers'!D71) *
            ('Exams Alphabetical'!E:E='All Papers'!F71), 0)),
    "")),
"")</f>
        <v/>
      </c>
      <c r="M71" s="35" t="str">
        <f t="shared" si="10"/>
        <v/>
      </c>
      <c r="N71" s="36" t="str">
        <f t="shared" si="11"/>
        <v/>
      </c>
      <c r="O71" s="35" t="str">
        <f t="shared" si="12"/>
        <v/>
      </c>
    </row>
    <row r="72" spans="3:15" x14ac:dyDescent="0.35">
      <c r="C72" s="37" t="str" cm="1">
        <f t="array" ref="C72">IF(AND('All Papers'!D72&lt;&gt;"", 'All Papers'!E72&lt;&gt;"", 'All Papers'!F72&lt;&gt;"", 'All Papers'!G72&lt;&gt;""),
    IF(NOT(LEFT('All Papers'!F72,5)="Paper"),
        INDEX('Tasks Alphabetical'!B:B, MATCH(1,
        ('Tasks Alphabetical'!A:A='All Papers'!D72) *
        ('Tasks Alphabetical'!D:D='All Papers'!E72) *
        ('Tasks Alphabetical'!E:E='All Papers'!F72) *
        ('Tasks Alphabetical'!F:F='All Papers'!G72), 0)),
        IF(LEFT('All Papers'!F72,5)="Paper",
            INDEX('Exams Alphabetical'!B:B, MATCH(1,
            ('Exams Alphabetical'!A:A='All Papers'!D72) *
            ('Exams Alphabetical'!E:E='All Papers'!F72), 0)),
    "")),
"")</f>
        <v/>
      </c>
      <c r="H72" s="35" t="str" cm="1">
        <f t="array" ref="H72">IF(AND('All Papers'!D72&lt;&gt;"", 'All Papers'!E72&lt;&gt;"", 'All Papers'!F72&lt;&gt;"", 'All Papers'!G72&lt;&gt;""),
    IF(NOT(LEFT('All Papers'!F72,5)="Paper"),
        INDEX('Tasks Alphabetical'!C:C, MATCH(1,
        ('Tasks Alphabetical'!A:A='All Papers'!D72) *
        ('Tasks Alphabetical'!D:D='All Papers'!E72) *
        ('Tasks Alphabetical'!E:E='All Papers'!F72) *
        ('Tasks Alphabetical'!F:F='All Papers'!G72), 0)),
        IF(LEFT('All Papers'!F72,5)="Paper",
            INDEX('Exams Alphabetical'!C:C, MATCH(1,
            ('Exams Alphabetical'!A:A='All Papers'!D72) *
            ('Exams Alphabetical'!E:E='All Papers'!F72), 0)),
    "")),
"")</f>
        <v/>
      </c>
      <c r="M72" s="35" t="str">
        <f t="shared" si="10"/>
        <v/>
      </c>
      <c r="N72" s="36" t="str">
        <f t="shared" si="11"/>
        <v/>
      </c>
      <c r="O72" s="35" t="str">
        <f t="shared" si="12"/>
        <v/>
      </c>
    </row>
    <row r="73" spans="3:15" x14ac:dyDescent="0.35">
      <c r="C73" s="37" t="str" cm="1">
        <f t="array" ref="C73">IF(AND('All Papers'!D73&lt;&gt;"", 'All Papers'!E73&lt;&gt;"", 'All Papers'!F73&lt;&gt;"", 'All Papers'!G73&lt;&gt;""),
    IF(NOT(LEFT('All Papers'!F73,5)="Paper"),
        INDEX('Tasks Alphabetical'!B:B, MATCH(1,
        ('Tasks Alphabetical'!A:A='All Papers'!D73) *
        ('Tasks Alphabetical'!D:D='All Papers'!E73) *
        ('Tasks Alphabetical'!E:E='All Papers'!F73) *
        ('Tasks Alphabetical'!F:F='All Papers'!G73), 0)),
        IF(LEFT('All Papers'!F73,5)="Paper",
            INDEX('Exams Alphabetical'!B:B, MATCH(1,
            ('Exams Alphabetical'!A:A='All Papers'!D73) *
            ('Exams Alphabetical'!E:E='All Papers'!F73), 0)),
    "")),
"")</f>
        <v/>
      </c>
      <c r="H73" s="35" t="str" cm="1">
        <f t="array" ref="H73">IF(AND('All Papers'!D73&lt;&gt;"", 'All Papers'!E73&lt;&gt;"", 'All Papers'!F73&lt;&gt;"", 'All Papers'!G73&lt;&gt;""),
    IF(NOT(LEFT('All Papers'!F73,5)="Paper"),
        INDEX('Tasks Alphabetical'!C:C, MATCH(1,
        ('Tasks Alphabetical'!A:A='All Papers'!D73) *
        ('Tasks Alphabetical'!D:D='All Papers'!E73) *
        ('Tasks Alphabetical'!E:E='All Papers'!F73) *
        ('Tasks Alphabetical'!F:F='All Papers'!G73), 0)),
        IF(LEFT('All Papers'!F73,5)="Paper",
            INDEX('Exams Alphabetical'!C:C, MATCH(1,
            ('Exams Alphabetical'!A:A='All Papers'!D73) *
            ('Exams Alphabetical'!E:E='All Papers'!F73), 0)),
    "")),
"")</f>
        <v/>
      </c>
      <c r="M73" s="35" t="str">
        <f t="shared" si="10"/>
        <v/>
      </c>
      <c r="N73" s="36" t="str">
        <f t="shared" si="11"/>
        <v/>
      </c>
      <c r="O73" s="35" t="str">
        <f t="shared" si="12"/>
        <v/>
      </c>
    </row>
    <row r="74" spans="3:15" x14ac:dyDescent="0.35">
      <c r="C74" s="37" t="str" cm="1">
        <f t="array" ref="C74">IF(AND('All Papers'!D74&lt;&gt;"", 'All Papers'!E74&lt;&gt;"", 'All Papers'!F74&lt;&gt;"", 'All Papers'!G74&lt;&gt;""),
    IF(NOT(LEFT('All Papers'!F74,5)="Paper"),
        INDEX('Tasks Alphabetical'!B:B, MATCH(1,
        ('Tasks Alphabetical'!A:A='All Papers'!D74) *
        ('Tasks Alphabetical'!D:D='All Papers'!E74) *
        ('Tasks Alphabetical'!E:E='All Papers'!F74) *
        ('Tasks Alphabetical'!F:F='All Papers'!G74), 0)),
        IF(LEFT('All Papers'!F74,5)="Paper",
            INDEX('Exams Alphabetical'!B:B, MATCH(1,
            ('Exams Alphabetical'!A:A='All Papers'!D74) *
            ('Exams Alphabetical'!E:E='All Papers'!F74), 0)),
    "")),
"")</f>
        <v/>
      </c>
      <c r="H74" s="35" t="str" cm="1">
        <f t="array" ref="H74">IF(AND('All Papers'!D74&lt;&gt;"", 'All Papers'!E74&lt;&gt;"", 'All Papers'!F74&lt;&gt;"", 'All Papers'!G74&lt;&gt;""),
    IF(NOT(LEFT('All Papers'!F74,5)="Paper"),
        INDEX('Tasks Alphabetical'!C:C, MATCH(1,
        ('Tasks Alphabetical'!A:A='All Papers'!D74) *
        ('Tasks Alphabetical'!D:D='All Papers'!E74) *
        ('Tasks Alphabetical'!E:E='All Papers'!F74) *
        ('Tasks Alphabetical'!F:F='All Papers'!G74), 0)),
        IF(LEFT('All Papers'!F74,5)="Paper",
            INDEX('Exams Alphabetical'!C:C, MATCH(1,
            ('Exams Alphabetical'!A:A='All Papers'!D74) *
            ('Exams Alphabetical'!E:E='All Papers'!F74), 0)),
    "")),
"")</f>
        <v/>
      </c>
      <c r="M74" s="35" t="str">
        <f t="shared" si="10"/>
        <v/>
      </c>
      <c r="N74" s="36" t="str">
        <f t="shared" si="11"/>
        <v/>
      </c>
      <c r="O74" s="35" t="str">
        <f t="shared" si="12"/>
        <v/>
      </c>
    </row>
    <row r="75" spans="3:15" x14ac:dyDescent="0.35">
      <c r="C75" s="37" t="str" cm="1">
        <f t="array" ref="C75">IF(AND('All Papers'!D75&lt;&gt;"", 'All Papers'!E75&lt;&gt;"", 'All Papers'!F75&lt;&gt;"", 'All Papers'!G75&lt;&gt;""),
    IF(NOT(LEFT('All Papers'!F75,5)="Paper"),
        INDEX('Tasks Alphabetical'!B:B, MATCH(1,
        ('Tasks Alphabetical'!A:A='All Papers'!D75) *
        ('Tasks Alphabetical'!D:D='All Papers'!E75) *
        ('Tasks Alphabetical'!E:E='All Papers'!F75) *
        ('Tasks Alphabetical'!F:F='All Papers'!G75), 0)),
        IF(LEFT('All Papers'!F75,5)="Paper",
            INDEX('Exams Alphabetical'!B:B, MATCH(1,
            ('Exams Alphabetical'!A:A='All Papers'!D75) *
            ('Exams Alphabetical'!E:E='All Papers'!F75), 0)),
    "")),
"")</f>
        <v/>
      </c>
      <c r="H75" s="35" t="str" cm="1">
        <f t="array" ref="H75">IF(AND('All Papers'!D75&lt;&gt;"", 'All Papers'!E75&lt;&gt;"", 'All Papers'!F75&lt;&gt;"", 'All Papers'!G75&lt;&gt;""),
    IF(NOT(LEFT('All Papers'!F75,5)="Paper"),
        INDEX('Tasks Alphabetical'!C:C, MATCH(1,
        ('Tasks Alphabetical'!A:A='All Papers'!D75) *
        ('Tasks Alphabetical'!D:D='All Papers'!E75) *
        ('Tasks Alphabetical'!E:E='All Papers'!F75) *
        ('Tasks Alphabetical'!F:F='All Papers'!G75), 0)),
        IF(LEFT('All Papers'!F75,5)="Paper",
            INDEX('Exams Alphabetical'!C:C, MATCH(1,
            ('Exams Alphabetical'!A:A='All Papers'!D75) *
            ('Exams Alphabetical'!E:E='All Papers'!F75), 0)),
    "")),
"")</f>
        <v/>
      </c>
      <c r="M75" s="35" t="str">
        <f t="shared" si="10"/>
        <v/>
      </c>
      <c r="N75" s="36" t="str">
        <f t="shared" si="11"/>
        <v/>
      </c>
      <c r="O75" s="35" t="str">
        <f t="shared" si="12"/>
        <v/>
      </c>
    </row>
    <row r="76" spans="3:15" x14ac:dyDescent="0.35">
      <c r="C76" s="37" t="str" cm="1">
        <f t="array" ref="C76">IF(AND('All Papers'!D76&lt;&gt;"", 'All Papers'!E76&lt;&gt;"", 'All Papers'!F76&lt;&gt;"", 'All Papers'!G76&lt;&gt;""),
    IF(NOT(LEFT('All Papers'!F76,5)="Paper"),
        INDEX('Tasks Alphabetical'!B:B, MATCH(1,
        ('Tasks Alphabetical'!A:A='All Papers'!D76) *
        ('Tasks Alphabetical'!D:D='All Papers'!E76) *
        ('Tasks Alphabetical'!E:E='All Papers'!F76) *
        ('Tasks Alphabetical'!F:F='All Papers'!G76), 0)),
        IF(LEFT('All Papers'!F76,5)="Paper",
            INDEX('Exams Alphabetical'!B:B, MATCH(1,
            ('Exams Alphabetical'!A:A='All Papers'!D76) *
            ('Exams Alphabetical'!E:E='All Papers'!F76), 0)),
    "")),
"")</f>
        <v/>
      </c>
      <c r="H76" s="35" t="str" cm="1">
        <f t="array" ref="H76">IF(AND('All Papers'!D76&lt;&gt;"", 'All Papers'!E76&lt;&gt;"", 'All Papers'!F76&lt;&gt;"", 'All Papers'!G76&lt;&gt;""),
    IF(NOT(LEFT('All Papers'!F76,5)="Paper"),
        INDEX('Tasks Alphabetical'!C:C, MATCH(1,
        ('Tasks Alphabetical'!A:A='All Papers'!D76) *
        ('Tasks Alphabetical'!D:D='All Papers'!E76) *
        ('Tasks Alphabetical'!E:E='All Papers'!F76) *
        ('Tasks Alphabetical'!F:F='All Papers'!G76), 0)),
        IF(LEFT('All Papers'!F76,5)="Paper",
            INDEX('Exams Alphabetical'!C:C, MATCH(1,
            ('Exams Alphabetical'!A:A='All Papers'!D76) *
            ('Exams Alphabetical'!E:E='All Papers'!F76), 0)),
    "")),
"")</f>
        <v/>
      </c>
      <c r="M76" s="35" t="str">
        <f t="shared" si="10"/>
        <v/>
      </c>
      <c r="N76" s="36" t="str">
        <f t="shared" si="11"/>
        <v/>
      </c>
      <c r="O76" s="35" t="str">
        <f t="shared" si="12"/>
        <v/>
      </c>
    </row>
    <row r="77" spans="3:15" x14ac:dyDescent="0.35">
      <c r="C77" s="37" t="str" cm="1">
        <f t="array" ref="C77">IF(AND('All Papers'!D77&lt;&gt;"", 'All Papers'!E77&lt;&gt;"", 'All Papers'!F77&lt;&gt;"", 'All Papers'!G77&lt;&gt;""),
    IF(NOT(LEFT('All Papers'!F77,5)="Paper"),
        INDEX('Tasks Alphabetical'!B:B, MATCH(1,
        ('Tasks Alphabetical'!A:A='All Papers'!D77) *
        ('Tasks Alphabetical'!D:D='All Papers'!E77) *
        ('Tasks Alphabetical'!E:E='All Papers'!F77) *
        ('Tasks Alphabetical'!F:F='All Papers'!G77), 0)),
        IF(LEFT('All Papers'!F77,5)="Paper",
            INDEX('Exams Alphabetical'!B:B, MATCH(1,
            ('Exams Alphabetical'!A:A='All Papers'!D77) *
            ('Exams Alphabetical'!E:E='All Papers'!F77), 0)),
    "")),
"")</f>
        <v/>
      </c>
      <c r="H77" s="35" t="str" cm="1">
        <f t="array" ref="H77">IF(AND('All Papers'!D77&lt;&gt;"", 'All Papers'!E77&lt;&gt;"", 'All Papers'!F77&lt;&gt;"", 'All Papers'!G77&lt;&gt;""),
    IF(NOT(LEFT('All Papers'!F77,5)="Paper"),
        INDEX('Tasks Alphabetical'!C:C, MATCH(1,
        ('Tasks Alphabetical'!A:A='All Papers'!D77) *
        ('Tasks Alphabetical'!D:D='All Papers'!E77) *
        ('Tasks Alphabetical'!E:E='All Papers'!F77) *
        ('Tasks Alphabetical'!F:F='All Papers'!G77), 0)),
        IF(LEFT('All Papers'!F77,5)="Paper",
            INDEX('Exams Alphabetical'!C:C, MATCH(1,
            ('Exams Alphabetical'!A:A='All Papers'!D77) *
            ('Exams Alphabetical'!E:E='All Papers'!F77), 0)),
    "")),
"")</f>
        <v/>
      </c>
      <c r="M77" s="35" t="str">
        <f t="shared" si="10"/>
        <v/>
      </c>
      <c r="N77" s="36" t="str">
        <f t="shared" si="11"/>
        <v/>
      </c>
      <c r="O77" s="35" t="str">
        <f t="shared" si="12"/>
        <v/>
      </c>
    </row>
    <row r="78" spans="3:15" x14ac:dyDescent="0.35">
      <c r="C78" s="37" t="str" cm="1">
        <f t="array" ref="C78">IF(AND('All Papers'!D78&lt;&gt;"", 'All Papers'!E78&lt;&gt;"", 'All Papers'!F78&lt;&gt;"", 'All Papers'!G78&lt;&gt;""),
    IF(NOT(LEFT('All Papers'!F78,5)="Paper"),
        INDEX('Tasks Alphabetical'!B:B, MATCH(1,
        ('Tasks Alphabetical'!A:A='All Papers'!D78) *
        ('Tasks Alphabetical'!D:D='All Papers'!E78) *
        ('Tasks Alphabetical'!E:E='All Papers'!F78) *
        ('Tasks Alphabetical'!F:F='All Papers'!G78), 0)),
        IF(LEFT('All Papers'!F78,5)="Paper",
            INDEX('Exams Alphabetical'!B:B, MATCH(1,
            ('Exams Alphabetical'!A:A='All Papers'!D78) *
            ('Exams Alphabetical'!E:E='All Papers'!F78), 0)),
    "")),
"")</f>
        <v/>
      </c>
      <c r="H78" s="35" t="str" cm="1">
        <f t="array" ref="H78">IF(AND('All Papers'!D78&lt;&gt;"", 'All Papers'!E78&lt;&gt;"", 'All Papers'!F78&lt;&gt;"", 'All Papers'!G78&lt;&gt;""),
    IF(NOT(LEFT('All Papers'!F78,5)="Paper"),
        INDEX('Tasks Alphabetical'!C:C, MATCH(1,
        ('Tasks Alphabetical'!A:A='All Papers'!D78) *
        ('Tasks Alphabetical'!D:D='All Papers'!E78) *
        ('Tasks Alphabetical'!E:E='All Papers'!F78) *
        ('Tasks Alphabetical'!F:F='All Papers'!G78), 0)),
        IF(LEFT('All Papers'!F78,5)="Paper",
            INDEX('Exams Alphabetical'!C:C, MATCH(1,
            ('Exams Alphabetical'!A:A='All Papers'!D78) *
            ('Exams Alphabetical'!E:E='All Papers'!F78), 0)),
    "")),
"")</f>
        <v/>
      </c>
      <c r="M78" s="35" t="str">
        <f t="shared" si="10"/>
        <v/>
      </c>
      <c r="N78" s="36" t="str">
        <f t="shared" si="11"/>
        <v/>
      </c>
      <c r="O78" s="35" t="str">
        <f t="shared" si="12"/>
        <v/>
      </c>
    </row>
    <row r="79" spans="3:15" x14ac:dyDescent="0.35">
      <c r="C79" s="37" t="str" cm="1">
        <f t="array" ref="C79">IF(AND('All Papers'!D79&lt;&gt;"", 'All Papers'!E79&lt;&gt;"", 'All Papers'!F79&lt;&gt;"", 'All Papers'!G79&lt;&gt;""),
    IF(NOT(LEFT('All Papers'!F79,5)="Paper"),
        INDEX('Tasks Alphabetical'!B:B, MATCH(1,
        ('Tasks Alphabetical'!A:A='All Papers'!D79) *
        ('Tasks Alphabetical'!D:D='All Papers'!E79) *
        ('Tasks Alphabetical'!E:E='All Papers'!F79) *
        ('Tasks Alphabetical'!F:F='All Papers'!G79), 0)),
        IF(LEFT('All Papers'!F79,5)="Paper",
            INDEX('Exams Alphabetical'!B:B, MATCH(1,
            ('Exams Alphabetical'!A:A='All Papers'!D79) *
            ('Exams Alphabetical'!E:E='All Papers'!F79), 0)),
    "")),
"")</f>
        <v/>
      </c>
      <c r="H79" s="35" t="str" cm="1">
        <f t="array" ref="H79">IF(AND('All Papers'!D79&lt;&gt;"", 'All Papers'!E79&lt;&gt;"", 'All Papers'!F79&lt;&gt;"", 'All Papers'!G79&lt;&gt;""),
    IF(NOT(LEFT('All Papers'!F79,5)="Paper"),
        INDEX('Tasks Alphabetical'!C:C, MATCH(1,
        ('Tasks Alphabetical'!A:A='All Papers'!D79) *
        ('Tasks Alphabetical'!D:D='All Papers'!E79) *
        ('Tasks Alphabetical'!E:E='All Papers'!F79) *
        ('Tasks Alphabetical'!F:F='All Papers'!G79), 0)),
        IF(LEFT('All Papers'!F79,5)="Paper",
            INDEX('Exams Alphabetical'!C:C, MATCH(1,
            ('Exams Alphabetical'!A:A='All Papers'!D79) *
            ('Exams Alphabetical'!E:E='All Papers'!F79), 0)),
    "")),
"")</f>
        <v/>
      </c>
      <c r="M79" s="35" t="str">
        <f t="shared" si="10"/>
        <v/>
      </c>
      <c r="N79" s="36" t="str">
        <f t="shared" si="11"/>
        <v/>
      </c>
      <c r="O79" s="35" t="str">
        <f t="shared" si="12"/>
        <v/>
      </c>
    </row>
    <row r="80" spans="3:15" x14ac:dyDescent="0.35">
      <c r="C80" s="37" t="str" cm="1">
        <f t="array" ref="C80">IF(AND('All Papers'!D80&lt;&gt;"", 'All Papers'!E80&lt;&gt;"", 'All Papers'!F80&lt;&gt;"", 'All Papers'!G80&lt;&gt;""),
    IF(NOT(LEFT('All Papers'!F80,5)="Paper"),
        INDEX('Tasks Alphabetical'!B:B, MATCH(1,
        ('Tasks Alphabetical'!A:A='All Papers'!D80) *
        ('Tasks Alphabetical'!D:D='All Papers'!E80) *
        ('Tasks Alphabetical'!E:E='All Papers'!F80) *
        ('Tasks Alphabetical'!F:F='All Papers'!G80), 0)),
        IF(LEFT('All Papers'!F80,5)="Paper",
            INDEX('Exams Alphabetical'!B:B, MATCH(1,
            ('Exams Alphabetical'!A:A='All Papers'!D80) *
            ('Exams Alphabetical'!E:E='All Papers'!F80), 0)),
    "")),
"")</f>
        <v/>
      </c>
      <c r="H80" s="35" t="str" cm="1">
        <f t="array" ref="H80">IF(AND('All Papers'!D80&lt;&gt;"", 'All Papers'!E80&lt;&gt;"", 'All Papers'!F80&lt;&gt;"", 'All Papers'!G80&lt;&gt;""),
    IF(NOT(LEFT('All Papers'!F80,5)="Paper"),
        INDEX('Tasks Alphabetical'!C:C, MATCH(1,
        ('Tasks Alphabetical'!A:A='All Papers'!D80) *
        ('Tasks Alphabetical'!D:D='All Papers'!E80) *
        ('Tasks Alphabetical'!E:E='All Papers'!F80) *
        ('Tasks Alphabetical'!F:F='All Papers'!G80), 0)),
        IF(LEFT('All Papers'!F80,5)="Paper",
            INDEX('Exams Alphabetical'!C:C, MATCH(1,
            ('Exams Alphabetical'!A:A='All Papers'!D80) *
            ('Exams Alphabetical'!E:E='All Papers'!F80), 0)),
    "")),
"")</f>
        <v/>
      </c>
      <c r="M80" s="35" t="str">
        <f t="shared" si="10"/>
        <v/>
      </c>
      <c r="N80" s="36" t="str">
        <f t="shared" si="11"/>
        <v/>
      </c>
      <c r="O80" s="35" t="str">
        <f t="shared" si="12"/>
        <v/>
      </c>
    </row>
    <row r="81" spans="3:15" x14ac:dyDescent="0.35">
      <c r="C81" s="37" t="str" cm="1">
        <f t="array" ref="C81">IF(AND('All Papers'!D81&lt;&gt;"", 'All Papers'!E81&lt;&gt;"", 'All Papers'!F81&lt;&gt;"", 'All Papers'!G81&lt;&gt;""),
    IF(NOT(LEFT('All Papers'!F81,5)="Paper"),
        INDEX('Tasks Alphabetical'!B:B, MATCH(1,
        ('Tasks Alphabetical'!A:A='All Papers'!D81) *
        ('Tasks Alphabetical'!D:D='All Papers'!E81) *
        ('Tasks Alphabetical'!E:E='All Papers'!F81) *
        ('Tasks Alphabetical'!F:F='All Papers'!G81), 0)),
        IF(LEFT('All Papers'!F81,5)="Paper",
            INDEX('Exams Alphabetical'!B:B, MATCH(1,
            ('Exams Alphabetical'!A:A='All Papers'!D81) *
            ('Exams Alphabetical'!E:E='All Papers'!F81), 0)),
    "")),
"")</f>
        <v/>
      </c>
      <c r="H81" s="35" t="str" cm="1">
        <f t="array" ref="H81">IF(AND('All Papers'!D81&lt;&gt;"", 'All Papers'!E81&lt;&gt;"", 'All Papers'!F81&lt;&gt;"", 'All Papers'!G81&lt;&gt;""),
    IF(NOT(LEFT('All Papers'!F81,5)="Paper"),
        INDEX('Tasks Alphabetical'!C:C, MATCH(1,
        ('Tasks Alphabetical'!A:A='All Papers'!D81) *
        ('Tasks Alphabetical'!D:D='All Papers'!E81) *
        ('Tasks Alphabetical'!E:E='All Papers'!F81) *
        ('Tasks Alphabetical'!F:F='All Papers'!G81), 0)),
        IF(LEFT('All Papers'!F81,5)="Paper",
            INDEX('Exams Alphabetical'!C:C, MATCH(1,
            ('Exams Alphabetical'!A:A='All Papers'!D81) *
            ('Exams Alphabetical'!E:E='All Papers'!F81), 0)),
    "")),
"")</f>
        <v/>
      </c>
      <c r="M81" s="35" t="str">
        <f t="shared" si="10"/>
        <v/>
      </c>
      <c r="N81" s="36" t="str">
        <f t="shared" si="11"/>
        <v/>
      </c>
      <c r="O81" s="35" t="str">
        <f t="shared" si="12"/>
        <v/>
      </c>
    </row>
    <row r="82" spans="3:15" x14ac:dyDescent="0.35">
      <c r="C82" s="37" t="str" cm="1">
        <f t="array" ref="C82">IF(AND('All Papers'!D82&lt;&gt;"", 'All Papers'!E82&lt;&gt;"", 'All Papers'!F82&lt;&gt;"", 'All Papers'!G82&lt;&gt;""),
    IF(NOT(LEFT('All Papers'!F82,5)="Paper"),
        INDEX('Tasks Alphabetical'!B:B, MATCH(1,
        ('Tasks Alphabetical'!A:A='All Papers'!D82) *
        ('Tasks Alphabetical'!D:D='All Papers'!E82) *
        ('Tasks Alphabetical'!E:E='All Papers'!F82) *
        ('Tasks Alphabetical'!F:F='All Papers'!G82), 0)),
        IF(LEFT('All Papers'!F82,5)="Paper",
            INDEX('Exams Alphabetical'!B:B, MATCH(1,
            ('Exams Alphabetical'!A:A='All Papers'!D82) *
            ('Exams Alphabetical'!E:E='All Papers'!F82), 0)),
    "")),
"")</f>
        <v/>
      </c>
      <c r="H82" s="35" t="str" cm="1">
        <f t="array" ref="H82">IF(AND('All Papers'!D82&lt;&gt;"", 'All Papers'!E82&lt;&gt;"", 'All Papers'!F82&lt;&gt;"", 'All Papers'!G82&lt;&gt;""),
    IF(NOT(LEFT('All Papers'!F82,5)="Paper"),
        INDEX('Tasks Alphabetical'!C:C, MATCH(1,
        ('Tasks Alphabetical'!A:A='All Papers'!D82) *
        ('Tasks Alphabetical'!D:D='All Papers'!E82) *
        ('Tasks Alphabetical'!E:E='All Papers'!F82) *
        ('Tasks Alphabetical'!F:F='All Papers'!G82), 0)),
        IF(LEFT('All Papers'!F82,5)="Paper",
            INDEX('Exams Alphabetical'!C:C, MATCH(1,
            ('Exams Alphabetical'!A:A='All Papers'!D82) *
            ('Exams Alphabetical'!E:E='All Papers'!F82), 0)),
    "")),
"")</f>
        <v/>
      </c>
      <c r="M82" s="35" t="str">
        <f t="shared" si="10"/>
        <v/>
      </c>
      <c r="N82" s="36" t="str">
        <f t="shared" si="11"/>
        <v/>
      </c>
      <c r="O82" s="35" t="str">
        <f t="shared" si="12"/>
        <v/>
      </c>
    </row>
    <row r="83" spans="3:15" x14ac:dyDescent="0.35">
      <c r="C83" s="37" t="str" cm="1">
        <f t="array" ref="C83">IF(AND('All Papers'!D83&lt;&gt;"", 'All Papers'!E83&lt;&gt;"", 'All Papers'!F83&lt;&gt;"", 'All Papers'!G83&lt;&gt;""),
    IF(NOT(LEFT('All Papers'!F83,5)="Paper"),
        INDEX('Tasks Alphabetical'!B:B, MATCH(1,
        ('Tasks Alphabetical'!A:A='All Papers'!D83) *
        ('Tasks Alphabetical'!D:D='All Papers'!E83) *
        ('Tasks Alphabetical'!E:E='All Papers'!F83) *
        ('Tasks Alphabetical'!F:F='All Papers'!G83), 0)),
        IF(LEFT('All Papers'!F83,5)="Paper",
            INDEX('Exams Alphabetical'!B:B, MATCH(1,
            ('Exams Alphabetical'!A:A='All Papers'!D83) *
            ('Exams Alphabetical'!E:E='All Papers'!F83), 0)),
    "")),
"")</f>
        <v/>
      </c>
      <c r="H83" s="35" t="str" cm="1">
        <f t="array" ref="H83">IF(AND('All Papers'!D83&lt;&gt;"", 'All Papers'!E83&lt;&gt;"", 'All Papers'!F83&lt;&gt;"", 'All Papers'!G83&lt;&gt;""),
    IF(NOT(LEFT('All Papers'!F83,5)="Paper"),
        INDEX('Tasks Alphabetical'!C:C, MATCH(1,
        ('Tasks Alphabetical'!A:A='All Papers'!D83) *
        ('Tasks Alphabetical'!D:D='All Papers'!E83) *
        ('Tasks Alphabetical'!E:E='All Papers'!F83) *
        ('Tasks Alphabetical'!F:F='All Papers'!G83), 0)),
        IF(LEFT('All Papers'!F83,5)="Paper",
            INDEX('Exams Alphabetical'!C:C, MATCH(1,
            ('Exams Alphabetical'!A:A='All Papers'!D83) *
            ('Exams Alphabetical'!E:E='All Papers'!F83), 0)),
    "")),
"")</f>
        <v/>
      </c>
      <c r="M83" s="35" t="str">
        <f t="shared" si="10"/>
        <v/>
      </c>
      <c r="N83" s="36" t="str">
        <f t="shared" si="11"/>
        <v/>
      </c>
      <c r="O83" s="35" t="str">
        <f t="shared" si="12"/>
        <v/>
      </c>
    </row>
    <row r="84" spans="3:15" x14ac:dyDescent="0.35">
      <c r="C84" s="37" t="str" cm="1">
        <f t="array" ref="C84">IF(AND('All Papers'!D84&lt;&gt;"", 'All Papers'!E84&lt;&gt;"", 'All Papers'!F84&lt;&gt;"", 'All Papers'!G84&lt;&gt;""),
    IF(NOT(LEFT('All Papers'!F84,5)="Paper"),
        INDEX('Tasks Alphabetical'!B:B, MATCH(1,
        ('Tasks Alphabetical'!A:A='All Papers'!D84) *
        ('Tasks Alphabetical'!D:D='All Papers'!E84) *
        ('Tasks Alphabetical'!E:E='All Papers'!F84) *
        ('Tasks Alphabetical'!F:F='All Papers'!G84), 0)),
        IF(LEFT('All Papers'!F84,5)="Paper",
            INDEX('Exams Alphabetical'!B:B, MATCH(1,
            ('Exams Alphabetical'!A:A='All Papers'!D84) *
            ('Exams Alphabetical'!E:E='All Papers'!F84), 0)),
    "")),
"")</f>
        <v/>
      </c>
      <c r="H84" s="35" t="str" cm="1">
        <f t="array" ref="H84">IF(AND('All Papers'!D84&lt;&gt;"", 'All Papers'!E84&lt;&gt;"", 'All Papers'!F84&lt;&gt;"", 'All Papers'!G84&lt;&gt;""),
    IF(NOT(LEFT('All Papers'!F84,5)="Paper"),
        INDEX('Tasks Alphabetical'!C:C, MATCH(1,
        ('Tasks Alphabetical'!A:A='All Papers'!D84) *
        ('Tasks Alphabetical'!D:D='All Papers'!E84) *
        ('Tasks Alphabetical'!E:E='All Papers'!F84) *
        ('Tasks Alphabetical'!F:F='All Papers'!G84), 0)),
        IF(LEFT('All Papers'!F84,5)="Paper",
            INDEX('Exams Alphabetical'!C:C, MATCH(1,
            ('Exams Alphabetical'!A:A='All Papers'!D84) *
            ('Exams Alphabetical'!E:E='All Papers'!F84), 0)),
    "")),
"")</f>
        <v/>
      </c>
      <c r="M84" s="35" t="str">
        <f t="shared" si="10"/>
        <v/>
      </c>
      <c r="N84" s="36" t="str">
        <f t="shared" si="11"/>
        <v/>
      </c>
      <c r="O84" s="35" t="str">
        <f t="shared" si="12"/>
        <v/>
      </c>
    </row>
    <row r="85" spans="3:15" x14ac:dyDescent="0.35">
      <c r="C85" s="37" t="str" cm="1">
        <f t="array" ref="C85">IF(AND('All Papers'!D85&lt;&gt;"", 'All Papers'!E85&lt;&gt;"", 'All Papers'!F85&lt;&gt;"", 'All Papers'!G85&lt;&gt;""),
    IF(NOT(LEFT('All Papers'!F85,5)="Paper"),
        INDEX('Tasks Alphabetical'!B:B, MATCH(1,
        ('Tasks Alphabetical'!A:A='All Papers'!D85) *
        ('Tasks Alphabetical'!D:D='All Papers'!E85) *
        ('Tasks Alphabetical'!E:E='All Papers'!F85) *
        ('Tasks Alphabetical'!F:F='All Papers'!G85), 0)),
        IF(LEFT('All Papers'!F85,5)="Paper",
            INDEX('Exams Alphabetical'!B:B, MATCH(1,
            ('Exams Alphabetical'!A:A='All Papers'!D85) *
            ('Exams Alphabetical'!E:E='All Papers'!F85), 0)),
    "")),
"")</f>
        <v/>
      </c>
      <c r="H85" s="35" t="str" cm="1">
        <f t="array" ref="H85">IF(AND('All Papers'!D85&lt;&gt;"", 'All Papers'!E85&lt;&gt;"", 'All Papers'!F85&lt;&gt;"", 'All Papers'!G85&lt;&gt;""),
    IF(NOT(LEFT('All Papers'!F85,5)="Paper"),
        INDEX('Tasks Alphabetical'!C:C, MATCH(1,
        ('Tasks Alphabetical'!A:A='All Papers'!D85) *
        ('Tasks Alphabetical'!D:D='All Papers'!E85) *
        ('Tasks Alphabetical'!E:E='All Papers'!F85) *
        ('Tasks Alphabetical'!F:F='All Papers'!G85), 0)),
        IF(LEFT('All Papers'!F85,5)="Paper",
            INDEX('Exams Alphabetical'!C:C, MATCH(1,
            ('Exams Alphabetical'!A:A='All Papers'!D85) *
            ('Exams Alphabetical'!E:E='All Papers'!F85), 0)),
    "")),
"")</f>
        <v/>
      </c>
      <c r="M85" s="35" t="str">
        <f t="shared" si="10"/>
        <v/>
      </c>
      <c r="N85" s="36" t="str">
        <f t="shared" si="11"/>
        <v/>
      </c>
      <c r="O85" s="35" t="str">
        <f t="shared" si="12"/>
        <v/>
      </c>
    </row>
    <row r="86" spans="3:15" x14ac:dyDescent="0.35">
      <c r="C86" s="37" t="str" cm="1">
        <f t="array" ref="C86">IF(AND('All Papers'!D86&lt;&gt;"", 'All Papers'!E86&lt;&gt;"", 'All Papers'!F86&lt;&gt;"", 'All Papers'!G86&lt;&gt;""),
    IF(NOT(LEFT('All Papers'!F86,5)="Paper"),
        INDEX('Tasks Alphabetical'!B:B, MATCH(1,
        ('Tasks Alphabetical'!A:A='All Papers'!D86) *
        ('Tasks Alphabetical'!D:D='All Papers'!E86) *
        ('Tasks Alphabetical'!E:E='All Papers'!F86) *
        ('Tasks Alphabetical'!F:F='All Papers'!G86), 0)),
        IF(LEFT('All Papers'!F86,5)="Paper",
            INDEX('Exams Alphabetical'!B:B, MATCH(1,
            ('Exams Alphabetical'!A:A='All Papers'!D86) *
            ('Exams Alphabetical'!E:E='All Papers'!F86), 0)),
    "")),
"")</f>
        <v/>
      </c>
      <c r="H86" s="35" t="str" cm="1">
        <f t="array" ref="H86">IF(AND('All Papers'!D86&lt;&gt;"", 'All Papers'!E86&lt;&gt;"", 'All Papers'!F86&lt;&gt;"", 'All Papers'!G86&lt;&gt;""),
    IF(NOT(LEFT('All Papers'!F86,5)="Paper"),
        INDEX('Tasks Alphabetical'!C:C, MATCH(1,
        ('Tasks Alphabetical'!A:A='All Papers'!D86) *
        ('Tasks Alphabetical'!D:D='All Papers'!E86) *
        ('Tasks Alphabetical'!E:E='All Papers'!F86) *
        ('Tasks Alphabetical'!F:F='All Papers'!G86), 0)),
        IF(LEFT('All Papers'!F86,5)="Paper",
            INDEX('Exams Alphabetical'!C:C, MATCH(1,
            ('Exams Alphabetical'!A:A='All Papers'!D86) *
            ('Exams Alphabetical'!E:E='All Papers'!F86), 0)),
    "")),
"")</f>
        <v/>
      </c>
      <c r="M86" s="35" t="str">
        <f t="shared" si="10"/>
        <v/>
      </c>
      <c r="N86" s="36" t="str">
        <f t="shared" si="11"/>
        <v/>
      </c>
      <c r="O86" s="35" t="str">
        <f t="shared" si="12"/>
        <v/>
      </c>
    </row>
    <row r="87" spans="3:15" x14ac:dyDescent="0.35">
      <c r="C87" s="37" t="str" cm="1">
        <f t="array" ref="C87">IF(AND('All Papers'!D87&lt;&gt;"", 'All Papers'!E87&lt;&gt;"", 'All Papers'!F87&lt;&gt;"", 'All Papers'!G87&lt;&gt;""),
    IF(NOT(LEFT('All Papers'!F87,5)="Paper"),
        INDEX('Tasks Alphabetical'!B:B, MATCH(1,
        ('Tasks Alphabetical'!A:A='All Papers'!D87) *
        ('Tasks Alphabetical'!D:D='All Papers'!E87) *
        ('Tasks Alphabetical'!E:E='All Papers'!F87) *
        ('Tasks Alphabetical'!F:F='All Papers'!G87), 0)),
        IF(LEFT('All Papers'!F87,5)="Paper",
            INDEX('Exams Alphabetical'!B:B, MATCH(1,
            ('Exams Alphabetical'!A:A='All Papers'!D87) *
            ('Exams Alphabetical'!E:E='All Papers'!F87), 0)),
    "")),
"")</f>
        <v/>
      </c>
      <c r="H87" s="35" t="str" cm="1">
        <f t="array" ref="H87">IF(AND('All Papers'!D87&lt;&gt;"", 'All Papers'!E87&lt;&gt;"", 'All Papers'!F87&lt;&gt;"", 'All Papers'!G87&lt;&gt;""),
    IF(NOT(LEFT('All Papers'!F87,5)="Paper"),
        INDEX('Tasks Alphabetical'!C:C, MATCH(1,
        ('Tasks Alphabetical'!A:A='All Papers'!D87) *
        ('Tasks Alphabetical'!D:D='All Papers'!E87) *
        ('Tasks Alphabetical'!E:E='All Papers'!F87) *
        ('Tasks Alphabetical'!F:F='All Papers'!G87), 0)),
        IF(LEFT('All Papers'!F87,5)="Paper",
            INDEX('Exams Alphabetical'!C:C, MATCH(1,
            ('Exams Alphabetical'!A:A='All Papers'!D87) *
            ('Exams Alphabetical'!E:E='All Papers'!F87), 0)),
    "")),
"")</f>
        <v/>
      </c>
      <c r="M87" s="35" t="str">
        <f t="shared" si="10"/>
        <v/>
      </c>
      <c r="N87" s="36" t="str">
        <f t="shared" si="11"/>
        <v/>
      </c>
      <c r="O87" s="35" t="str">
        <f t="shared" si="12"/>
        <v/>
      </c>
    </row>
    <row r="88" spans="3:15" x14ac:dyDescent="0.35">
      <c r="C88" s="37" t="str" cm="1">
        <f t="array" ref="C88">IF(AND('All Papers'!D88&lt;&gt;"", 'All Papers'!E88&lt;&gt;"", 'All Papers'!F88&lt;&gt;"", 'All Papers'!G88&lt;&gt;""),
    IF(NOT(LEFT('All Papers'!F88,5)="Paper"),
        INDEX('Tasks Alphabetical'!B:B, MATCH(1,
        ('Tasks Alphabetical'!A:A='All Papers'!D88) *
        ('Tasks Alphabetical'!D:D='All Papers'!E88) *
        ('Tasks Alphabetical'!E:E='All Papers'!F88) *
        ('Tasks Alphabetical'!F:F='All Papers'!G88), 0)),
        IF(LEFT('All Papers'!F88,5)="Paper",
            INDEX('Exams Alphabetical'!B:B, MATCH(1,
            ('Exams Alphabetical'!A:A='All Papers'!D88) *
            ('Exams Alphabetical'!E:E='All Papers'!F88), 0)),
    "")),
"")</f>
        <v/>
      </c>
      <c r="H88" s="35" t="str" cm="1">
        <f t="array" ref="H88">IF(AND('All Papers'!D88&lt;&gt;"", 'All Papers'!E88&lt;&gt;"", 'All Papers'!F88&lt;&gt;"", 'All Papers'!G88&lt;&gt;""),
    IF(NOT(LEFT('All Papers'!F88,5)="Paper"),
        INDEX('Tasks Alphabetical'!C:C, MATCH(1,
        ('Tasks Alphabetical'!A:A='All Papers'!D88) *
        ('Tasks Alphabetical'!D:D='All Papers'!E88) *
        ('Tasks Alphabetical'!E:E='All Papers'!F88) *
        ('Tasks Alphabetical'!F:F='All Papers'!G88), 0)),
        IF(LEFT('All Papers'!F88,5)="Paper",
            INDEX('Exams Alphabetical'!C:C, MATCH(1,
            ('Exams Alphabetical'!A:A='All Papers'!D88) *
            ('Exams Alphabetical'!E:E='All Papers'!F88), 0)),
    "")),
"")</f>
        <v/>
      </c>
      <c r="M88" s="35" t="str">
        <f t="shared" si="10"/>
        <v/>
      </c>
      <c r="N88" s="36" t="str">
        <f t="shared" si="11"/>
        <v/>
      </c>
      <c r="O88" s="35" t="str">
        <f t="shared" si="12"/>
        <v/>
      </c>
    </row>
    <row r="89" spans="3:15" x14ac:dyDescent="0.35">
      <c r="C89" s="37" t="str" cm="1">
        <f t="array" ref="C89">IF(AND('All Papers'!D89&lt;&gt;"", 'All Papers'!E89&lt;&gt;"", 'All Papers'!F89&lt;&gt;"", 'All Papers'!G89&lt;&gt;""),
    IF(NOT(LEFT('All Papers'!F89,5)="Paper"),
        INDEX('Tasks Alphabetical'!B:B, MATCH(1,
        ('Tasks Alphabetical'!A:A='All Papers'!D89) *
        ('Tasks Alphabetical'!D:D='All Papers'!E89) *
        ('Tasks Alphabetical'!E:E='All Papers'!F89) *
        ('Tasks Alphabetical'!F:F='All Papers'!G89), 0)),
        IF(LEFT('All Papers'!F89,5)="Paper",
            INDEX('Exams Alphabetical'!B:B, MATCH(1,
            ('Exams Alphabetical'!A:A='All Papers'!D89) *
            ('Exams Alphabetical'!E:E='All Papers'!F89), 0)),
    "")),
"")</f>
        <v/>
      </c>
      <c r="H89" s="35" t="str" cm="1">
        <f t="array" ref="H89">IF(AND('All Papers'!D89&lt;&gt;"", 'All Papers'!E89&lt;&gt;"", 'All Papers'!F89&lt;&gt;"", 'All Papers'!G89&lt;&gt;""),
    IF(NOT(LEFT('All Papers'!F89,5)="Paper"),
        INDEX('Tasks Alphabetical'!C:C, MATCH(1,
        ('Tasks Alphabetical'!A:A='All Papers'!D89) *
        ('Tasks Alphabetical'!D:D='All Papers'!E89) *
        ('Tasks Alphabetical'!E:E='All Papers'!F89) *
        ('Tasks Alphabetical'!F:F='All Papers'!G89), 0)),
        IF(LEFT('All Papers'!F89,5)="Paper",
            INDEX('Exams Alphabetical'!C:C, MATCH(1,
            ('Exams Alphabetical'!A:A='All Papers'!D89) *
            ('Exams Alphabetical'!E:E='All Papers'!F89), 0)),
    "")),
"")</f>
        <v/>
      </c>
      <c r="M89" s="35" t="str">
        <f t="shared" si="10"/>
        <v/>
      </c>
      <c r="N89" s="36" t="str">
        <f t="shared" si="11"/>
        <v/>
      </c>
      <c r="O89" s="35" t="str">
        <f t="shared" si="12"/>
        <v/>
      </c>
    </row>
    <row r="90" spans="3:15" x14ac:dyDescent="0.35">
      <c r="C90" s="37" t="str" cm="1">
        <f t="array" ref="C90">IF(AND('All Papers'!D90&lt;&gt;"", 'All Papers'!E90&lt;&gt;"", 'All Papers'!F90&lt;&gt;"", 'All Papers'!G90&lt;&gt;""),
    IF(NOT(LEFT('All Papers'!F90,5)="Paper"),
        INDEX('Tasks Alphabetical'!B:B, MATCH(1,
        ('Tasks Alphabetical'!A:A='All Papers'!D90) *
        ('Tasks Alphabetical'!D:D='All Papers'!E90) *
        ('Tasks Alphabetical'!E:E='All Papers'!F90) *
        ('Tasks Alphabetical'!F:F='All Papers'!G90), 0)),
        IF(LEFT('All Papers'!F90,5)="Paper",
            INDEX('Exams Alphabetical'!B:B, MATCH(1,
            ('Exams Alphabetical'!A:A='All Papers'!D90) *
            ('Exams Alphabetical'!E:E='All Papers'!F90), 0)),
    "")),
"")</f>
        <v/>
      </c>
      <c r="H90" s="35" t="str" cm="1">
        <f t="array" ref="H90">IF(AND('All Papers'!D90&lt;&gt;"", 'All Papers'!E90&lt;&gt;"", 'All Papers'!F90&lt;&gt;"", 'All Papers'!G90&lt;&gt;""),
    IF(NOT(LEFT('All Papers'!F90,5)="Paper"),
        INDEX('Tasks Alphabetical'!C:C, MATCH(1,
        ('Tasks Alphabetical'!A:A='All Papers'!D90) *
        ('Tasks Alphabetical'!D:D='All Papers'!E90) *
        ('Tasks Alphabetical'!E:E='All Papers'!F90) *
        ('Tasks Alphabetical'!F:F='All Papers'!G90), 0)),
        IF(LEFT('All Papers'!F90,5)="Paper",
            INDEX('Exams Alphabetical'!C:C, MATCH(1,
            ('Exams Alphabetical'!A:A='All Papers'!D90) *
            ('Exams Alphabetical'!E:E='All Papers'!F90), 0)),
    "")),
"")</f>
        <v/>
      </c>
      <c r="M90" s="35" t="str">
        <f t="shared" si="10"/>
        <v/>
      </c>
      <c r="N90" s="36" t="str">
        <f t="shared" si="11"/>
        <v/>
      </c>
      <c r="O90" s="35" t="str">
        <f t="shared" si="12"/>
        <v/>
      </c>
    </row>
    <row r="91" spans="3:15" x14ac:dyDescent="0.35">
      <c r="C91" s="37" t="str" cm="1">
        <f t="array" ref="C91">IF(AND('All Papers'!D91&lt;&gt;"", 'All Papers'!E91&lt;&gt;"", 'All Papers'!F91&lt;&gt;"", 'All Papers'!G91&lt;&gt;""),
    IF(NOT(LEFT('All Papers'!F91,5)="Paper"),
        INDEX('Tasks Alphabetical'!B:B, MATCH(1,
        ('Tasks Alphabetical'!A:A='All Papers'!D91) *
        ('Tasks Alphabetical'!D:D='All Papers'!E91) *
        ('Tasks Alphabetical'!E:E='All Papers'!F91) *
        ('Tasks Alphabetical'!F:F='All Papers'!G91), 0)),
        IF(LEFT('All Papers'!F91,5)="Paper",
            INDEX('Exams Alphabetical'!B:B, MATCH(1,
            ('Exams Alphabetical'!A:A='All Papers'!D91) *
            ('Exams Alphabetical'!E:E='All Papers'!F91), 0)),
    "")),
"")</f>
        <v/>
      </c>
      <c r="H91" s="35" t="str" cm="1">
        <f t="array" ref="H91">IF(AND('All Papers'!D91&lt;&gt;"", 'All Papers'!E91&lt;&gt;"", 'All Papers'!F91&lt;&gt;"", 'All Papers'!G91&lt;&gt;""),
    IF(NOT(LEFT('All Papers'!F91,5)="Paper"),
        INDEX('Tasks Alphabetical'!C:C, MATCH(1,
        ('Tasks Alphabetical'!A:A='All Papers'!D91) *
        ('Tasks Alphabetical'!D:D='All Papers'!E91) *
        ('Tasks Alphabetical'!E:E='All Papers'!F91) *
        ('Tasks Alphabetical'!F:F='All Papers'!G91), 0)),
        IF(LEFT('All Papers'!F91,5)="Paper",
            INDEX('Exams Alphabetical'!C:C, MATCH(1,
            ('Exams Alphabetical'!A:A='All Papers'!D91) *
            ('Exams Alphabetical'!E:E='All Papers'!F91), 0)),
    "")),
"")</f>
        <v/>
      </c>
      <c r="M91" s="35" t="str">
        <f t="shared" si="10"/>
        <v/>
      </c>
      <c r="N91" s="36" t="str">
        <f t="shared" si="11"/>
        <v/>
      </c>
      <c r="O91" s="35" t="str">
        <f t="shared" si="12"/>
        <v/>
      </c>
    </row>
    <row r="92" spans="3:15" x14ac:dyDescent="0.35">
      <c r="C92" s="37" t="str" cm="1">
        <f t="array" ref="C92">IF(AND('All Papers'!D92&lt;&gt;"", 'All Papers'!E92&lt;&gt;"", 'All Papers'!F92&lt;&gt;"", 'All Papers'!G92&lt;&gt;""),
    IF(NOT(LEFT('All Papers'!F92,5)="Paper"),
        INDEX('Tasks Alphabetical'!B:B, MATCH(1,
        ('Tasks Alphabetical'!A:A='All Papers'!D92) *
        ('Tasks Alphabetical'!D:D='All Papers'!E92) *
        ('Tasks Alphabetical'!E:E='All Papers'!F92) *
        ('Tasks Alphabetical'!F:F='All Papers'!G92), 0)),
        IF(LEFT('All Papers'!F92,5)="Paper",
            INDEX('Exams Alphabetical'!B:B, MATCH(1,
            ('Exams Alphabetical'!A:A='All Papers'!D92) *
            ('Exams Alphabetical'!E:E='All Papers'!F92), 0)),
    "")),
"")</f>
        <v/>
      </c>
      <c r="H92" s="35" t="str" cm="1">
        <f t="array" ref="H92">IF(AND('All Papers'!D92&lt;&gt;"", 'All Papers'!E92&lt;&gt;"", 'All Papers'!F92&lt;&gt;"", 'All Papers'!G92&lt;&gt;""),
    IF(NOT(LEFT('All Papers'!F92,5)="Paper"),
        INDEX('Tasks Alphabetical'!C:C, MATCH(1,
        ('Tasks Alphabetical'!A:A='All Papers'!D92) *
        ('Tasks Alphabetical'!D:D='All Papers'!E92) *
        ('Tasks Alphabetical'!E:E='All Papers'!F92) *
        ('Tasks Alphabetical'!F:F='All Papers'!G92), 0)),
        IF(LEFT('All Papers'!F92,5)="Paper",
            INDEX('Exams Alphabetical'!C:C, MATCH(1,
            ('Exams Alphabetical'!A:A='All Papers'!D92) *
            ('Exams Alphabetical'!E:E='All Papers'!F92), 0)),
    "")),
"")</f>
        <v/>
      </c>
      <c r="M92" s="35" t="str">
        <f t="shared" ref="M92:M98" si="13">IF(NETWORKDAYS(K92,L92)=0,"",NETWORKDAYS(K92,L92))</f>
        <v/>
      </c>
      <c r="N92" s="36" t="str">
        <f t="shared" ref="N92:N98" si="14">IF(F92="", "", IF(F92&lt;&gt;"Employer Set Project", K92, IF(L92="", "", WORKDAY(L92, 1))))</f>
        <v/>
      </c>
      <c r="O92" s="35" t="str">
        <f t="shared" ref="O92:O98" si="15">IF(ISBLANK(B92), "", WEEKNUM(B92, 2))</f>
        <v/>
      </c>
    </row>
    <row r="93" spans="3:15" x14ac:dyDescent="0.35">
      <c r="C93" s="37" t="str" cm="1">
        <f t="array" ref="C93">IF(AND('All Papers'!D93&lt;&gt;"", 'All Papers'!E93&lt;&gt;"", 'All Papers'!F93&lt;&gt;"", 'All Papers'!G93&lt;&gt;""),
    IF(NOT(LEFT('All Papers'!F93,5)="Paper"),
        INDEX('Tasks Alphabetical'!B:B, MATCH(1,
        ('Tasks Alphabetical'!A:A='All Papers'!D93) *
        ('Tasks Alphabetical'!D:D='All Papers'!E93) *
        ('Tasks Alphabetical'!E:E='All Papers'!F93) *
        ('Tasks Alphabetical'!F:F='All Papers'!G93), 0)),
        IF(LEFT('All Papers'!F93,5)="Paper",
            INDEX('Exams Alphabetical'!B:B, MATCH(1,
            ('Exams Alphabetical'!A:A='All Papers'!D93) *
            ('Exams Alphabetical'!E:E='All Papers'!F93), 0)),
    "")),
"")</f>
        <v/>
      </c>
      <c r="H93" s="35" t="str" cm="1">
        <f t="array" ref="H93">IF(AND('All Papers'!D93&lt;&gt;"", 'All Papers'!E93&lt;&gt;"", 'All Papers'!F93&lt;&gt;"", 'All Papers'!G93&lt;&gt;""),
    IF(NOT(LEFT('All Papers'!F93,5)="Paper"),
        INDEX('Tasks Alphabetical'!C:C, MATCH(1,
        ('Tasks Alphabetical'!A:A='All Papers'!D93) *
        ('Tasks Alphabetical'!D:D='All Papers'!E93) *
        ('Tasks Alphabetical'!E:E='All Papers'!F93) *
        ('Tasks Alphabetical'!F:F='All Papers'!G93), 0)),
        IF(LEFT('All Papers'!F93,5)="Paper",
            INDEX('Exams Alphabetical'!C:C, MATCH(1,
            ('Exams Alphabetical'!A:A='All Papers'!D93) *
            ('Exams Alphabetical'!E:E='All Papers'!F93), 0)),
    "")),
"")</f>
        <v/>
      </c>
      <c r="M93" s="35" t="str">
        <f t="shared" si="13"/>
        <v/>
      </c>
      <c r="N93" s="36" t="str">
        <f t="shared" si="14"/>
        <v/>
      </c>
      <c r="O93" s="35" t="str">
        <f t="shared" si="15"/>
        <v/>
      </c>
    </row>
    <row r="94" spans="3:15" x14ac:dyDescent="0.35">
      <c r="C94" s="37" t="str" cm="1">
        <f t="array" ref="C94">IF(AND('All Papers'!D94&lt;&gt;"", 'All Papers'!E94&lt;&gt;"", 'All Papers'!F94&lt;&gt;"", 'All Papers'!G94&lt;&gt;""),
    IF(NOT(LEFT('All Papers'!F94,5)="Paper"),
        INDEX('Tasks Alphabetical'!B:B, MATCH(1,
        ('Tasks Alphabetical'!A:A='All Papers'!D94) *
        ('Tasks Alphabetical'!D:D='All Papers'!E94) *
        ('Tasks Alphabetical'!E:E='All Papers'!F94) *
        ('Tasks Alphabetical'!F:F='All Papers'!G94), 0)),
        IF(LEFT('All Papers'!F94,5)="Paper",
            INDEX('Exams Alphabetical'!B:B, MATCH(1,
            ('Exams Alphabetical'!A:A='All Papers'!D94) *
            ('Exams Alphabetical'!E:E='All Papers'!F94), 0)),
    "")),
"")</f>
        <v/>
      </c>
      <c r="H94" s="35" t="str" cm="1">
        <f t="array" ref="H94">IF(AND('All Papers'!D94&lt;&gt;"", 'All Papers'!E94&lt;&gt;"", 'All Papers'!F94&lt;&gt;"", 'All Papers'!G94&lt;&gt;""),
    IF(NOT(LEFT('All Papers'!F94,5)="Paper"),
        INDEX('Tasks Alphabetical'!C:C, MATCH(1,
        ('Tasks Alphabetical'!A:A='All Papers'!D94) *
        ('Tasks Alphabetical'!D:D='All Papers'!E94) *
        ('Tasks Alphabetical'!E:E='All Papers'!F94) *
        ('Tasks Alphabetical'!F:F='All Papers'!G94), 0)),
        IF(LEFT('All Papers'!F94,5)="Paper",
            INDEX('Exams Alphabetical'!C:C, MATCH(1,
            ('Exams Alphabetical'!A:A='All Papers'!D94) *
            ('Exams Alphabetical'!E:E='All Papers'!F94), 0)),
    "")),
"")</f>
        <v/>
      </c>
      <c r="M94" s="35" t="str">
        <f t="shared" si="13"/>
        <v/>
      </c>
      <c r="N94" s="36" t="str">
        <f t="shared" si="14"/>
        <v/>
      </c>
      <c r="O94" s="35" t="str">
        <f t="shared" si="15"/>
        <v/>
      </c>
    </row>
    <row r="95" spans="3:15" x14ac:dyDescent="0.35">
      <c r="C95" s="37" t="str" cm="1">
        <f t="array" ref="C95">IF(AND('All Papers'!D95&lt;&gt;"", 'All Papers'!E95&lt;&gt;"", 'All Papers'!F95&lt;&gt;"", 'All Papers'!G95&lt;&gt;""),
    IF(NOT(LEFT('All Papers'!F95,5)="Paper"),
        INDEX('Tasks Alphabetical'!B:B, MATCH(1,
        ('Tasks Alphabetical'!A:A='All Papers'!D95) *
        ('Tasks Alphabetical'!D:D='All Papers'!E95) *
        ('Tasks Alphabetical'!E:E='All Papers'!F95) *
        ('Tasks Alphabetical'!F:F='All Papers'!G95), 0)),
        IF(LEFT('All Papers'!F95,5)="Paper",
            INDEX('Exams Alphabetical'!B:B, MATCH(1,
            ('Exams Alphabetical'!A:A='All Papers'!D95) *
            ('Exams Alphabetical'!E:E='All Papers'!F95), 0)),
    "")),
"")</f>
        <v/>
      </c>
      <c r="H95" s="35" t="str" cm="1">
        <f t="array" ref="H95">IF(AND('All Papers'!D95&lt;&gt;"", 'All Papers'!E95&lt;&gt;"", 'All Papers'!F95&lt;&gt;"", 'All Papers'!G95&lt;&gt;""),
    IF(NOT(LEFT('All Papers'!F95,5)="Paper"),
        INDEX('Tasks Alphabetical'!C:C, MATCH(1,
        ('Tasks Alphabetical'!A:A='All Papers'!D95) *
        ('Tasks Alphabetical'!D:D='All Papers'!E95) *
        ('Tasks Alphabetical'!E:E='All Papers'!F95) *
        ('Tasks Alphabetical'!F:F='All Papers'!G95), 0)),
        IF(LEFT('All Papers'!F95,5)="Paper",
            INDEX('Exams Alphabetical'!C:C, MATCH(1,
            ('Exams Alphabetical'!A:A='All Papers'!D95) *
            ('Exams Alphabetical'!E:E='All Papers'!F95), 0)),
    "")),
"")</f>
        <v/>
      </c>
      <c r="M95" s="35" t="str">
        <f t="shared" si="13"/>
        <v/>
      </c>
      <c r="N95" s="36" t="str">
        <f t="shared" si="14"/>
        <v/>
      </c>
      <c r="O95" s="35" t="str">
        <f t="shared" si="15"/>
        <v/>
      </c>
    </row>
    <row r="96" spans="3:15" x14ac:dyDescent="0.35">
      <c r="C96" s="37" t="str" cm="1">
        <f t="array" ref="C96">IF(AND('All Papers'!D96&lt;&gt;"", 'All Papers'!E96&lt;&gt;"", 'All Papers'!F96&lt;&gt;"", 'All Papers'!G96&lt;&gt;""),
    IF(NOT(LEFT('All Papers'!F96,5)="Paper"),
        INDEX('Tasks Alphabetical'!B:B, MATCH(1,
        ('Tasks Alphabetical'!A:A='All Papers'!D96) *
        ('Tasks Alphabetical'!D:D='All Papers'!E96) *
        ('Tasks Alphabetical'!E:E='All Papers'!F96) *
        ('Tasks Alphabetical'!F:F='All Papers'!G96), 0)),
        IF(LEFT('All Papers'!F96,5)="Paper",
            INDEX('Exams Alphabetical'!B:B, MATCH(1,
            ('Exams Alphabetical'!A:A='All Papers'!D96) *
            ('Exams Alphabetical'!E:E='All Papers'!F96), 0)),
    "")),
"")</f>
        <v/>
      </c>
      <c r="H96" s="35" t="str" cm="1">
        <f t="array" ref="H96">IF(AND('All Papers'!D96&lt;&gt;"", 'All Papers'!E96&lt;&gt;"", 'All Papers'!F96&lt;&gt;"", 'All Papers'!G96&lt;&gt;""),
    IF(NOT(LEFT('All Papers'!F96,5)="Paper"),
        INDEX('Tasks Alphabetical'!C:C, MATCH(1,
        ('Tasks Alphabetical'!A:A='All Papers'!D96) *
        ('Tasks Alphabetical'!D:D='All Papers'!E96) *
        ('Tasks Alphabetical'!E:E='All Papers'!F96) *
        ('Tasks Alphabetical'!F:F='All Papers'!G96), 0)),
        IF(LEFT('All Papers'!F96,5)="Paper",
            INDEX('Exams Alphabetical'!C:C, MATCH(1,
            ('Exams Alphabetical'!A:A='All Papers'!D96) *
            ('Exams Alphabetical'!E:E='All Papers'!F96), 0)),
    "")),
"")</f>
        <v/>
      </c>
      <c r="M96" s="35" t="str">
        <f t="shared" si="13"/>
        <v/>
      </c>
      <c r="N96" s="36" t="str">
        <f t="shared" si="14"/>
        <v/>
      </c>
      <c r="O96" s="35" t="str">
        <f t="shared" si="15"/>
        <v/>
      </c>
    </row>
    <row r="97" spans="3:15" x14ac:dyDescent="0.35">
      <c r="C97" s="37" t="str" cm="1">
        <f t="array" ref="C97">IF(AND('All Papers'!D97&lt;&gt;"", 'All Papers'!E97&lt;&gt;"", 'All Papers'!F97&lt;&gt;"", 'All Papers'!G97&lt;&gt;""),
    IF(NOT(LEFT('All Papers'!F97,5)="Paper"),
        INDEX('Tasks Alphabetical'!B:B, MATCH(1,
        ('Tasks Alphabetical'!A:A='All Papers'!D97) *
        ('Tasks Alphabetical'!D:D='All Papers'!E97) *
        ('Tasks Alphabetical'!E:E='All Papers'!F97) *
        ('Tasks Alphabetical'!F:F='All Papers'!G97), 0)),
        IF(LEFT('All Papers'!F97,5)="Paper",
            INDEX('Exams Alphabetical'!B:B, MATCH(1,
            ('Exams Alphabetical'!A:A='All Papers'!D97) *
            ('Exams Alphabetical'!E:E='All Papers'!F97), 0)),
    "")),
"")</f>
        <v/>
      </c>
      <c r="H97" s="35" t="str" cm="1">
        <f t="array" ref="H97">IF(AND('All Papers'!D97&lt;&gt;"", 'All Papers'!E97&lt;&gt;"", 'All Papers'!F97&lt;&gt;"", 'All Papers'!G97&lt;&gt;""),
    IF(NOT(LEFT('All Papers'!F97,5)="Paper"),
        INDEX('Tasks Alphabetical'!C:C, MATCH(1,
        ('Tasks Alphabetical'!A:A='All Papers'!D97) *
        ('Tasks Alphabetical'!D:D='All Papers'!E97) *
        ('Tasks Alphabetical'!E:E='All Papers'!F97) *
        ('Tasks Alphabetical'!F:F='All Papers'!G97), 0)),
        IF(LEFT('All Papers'!F97,5)="Paper",
            INDEX('Exams Alphabetical'!C:C, MATCH(1,
            ('Exams Alphabetical'!A:A='All Papers'!D97) *
            ('Exams Alphabetical'!E:E='All Papers'!F97), 0)),
    "")),
"")</f>
        <v/>
      </c>
      <c r="M97" s="35" t="str">
        <f t="shared" si="13"/>
        <v/>
      </c>
      <c r="N97" s="36" t="str">
        <f t="shared" si="14"/>
        <v/>
      </c>
      <c r="O97" s="35" t="str">
        <f t="shared" si="15"/>
        <v/>
      </c>
    </row>
    <row r="98" spans="3:15" x14ac:dyDescent="0.35">
      <c r="C98" s="37" t="str" cm="1">
        <f t="array" ref="C98">IF(AND('All Papers'!D98&lt;&gt;"", 'All Papers'!E98&lt;&gt;"", 'All Papers'!F98&lt;&gt;"", 'All Papers'!G98&lt;&gt;""),
    IF(NOT(LEFT('All Papers'!F98,5)="Paper"),
        INDEX('Tasks Alphabetical'!B:B, MATCH(1,
        ('Tasks Alphabetical'!A:A='All Papers'!D98) *
        ('Tasks Alphabetical'!D:D='All Papers'!E98) *
        ('Tasks Alphabetical'!E:E='All Papers'!F98) *
        ('Tasks Alphabetical'!F:F='All Papers'!G98), 0)),
        IF(LEFT('All Papers'!F98,5)="Paper",
            INDEX('Exams Alphabetical'!B:B, MATCH(1,
            ('Exams Alphabetical'!A:A='All Papers'!D98) *
            ('Exams Alphabetical'!E:E='All Papers'!F98), 0)),
    "")),
"")</f>
        <v/>
      </c>
      <c r="H98" s="35" t="str" cm="1">
        <f t="array" ref="H98">IF(AND('All Papers'!D98&lt;&gt;"", 'All Papers'!E98&lt;&gt;"", 'All Papers'!F98&lt;&gt;"", 'All Papers'!G98&lt;&gt;""),
    IF(NOT(LEFT('All Papers'!F98,5)="Paper"),
        INDEX('Tasks Alphabetical'!C:C, MATCH(1,
        ('Tasks Alphabetical'!A:A='All Papers'!D98) *
        ('Tasks Alphabetical'!D:D='All Papers'!E98) *
        ('Tasks Alphabetical'!E:E='All Papers'!F98) *
        ('Tasks Alphabetical'!F:F='All Papers'!G98), 0)),
        IF(LEFT('All Papers'!F98,5)="Paper",
            INDEX('Exams Alphabetical'!C:C, MATCH(1,
            ('Exams Alphabetical'!A:A='All Papers'!D98) *
            ('Exams Alphabetical'!E:E='All Papers'!F98), 0)),
    "")),
"")</f>
        <v/>
      </c>
      <c r="M98" s="35" t="str">
        <f t="shared" si="13"/>
        <v/>
      </c>
      <c r="N98" s="36" t="str">
        <f t="shared" si="14"/>
        <v/>
      </c>
      <c r="O98" s="35" t="str">
        <f t="shared" si="15"/>
        <v/>
      </c>
    </row>
    <row r="101" spans="3:15" x14ac:dyDescent="0.35">
      <c r="L101" s="35"/>
    </row>
  </sheetData>
  <autoFilter ref="A1:O98" xr:uid="{2D57FC65-1301-4599-8DAF-991A00D61D88}"/>
  <conditionalFormatting sqref="A1:O1 A2:A31 O2:O54 B3:C3 C4:C10 G5:I9 K5:M9 F5:F11 G10:M11 A11:C11 A12:M22 A24:M54 A55:O100 A101:L101 N101:O101 A102:O1048576">
    <cfRule type="expression" dxfId="8" priority="13">
      <formula>$A1&lt;&gt;""</formula>
    </cfRule>
  </conditionalFormatting>
  <conditionalFormatting sqref="B5:B9 J6:J9 B11">
    <cfRule type="expression" dxfId="7" priority="18">
      <formula>$A4&lt;&gt;""</formula>
    </cfRule>
  </conditionalFormatting>
  <conditionalFormatting sqref="B10">
    <cfRule type="expression" dxfId="6" priority="34">
      <formula>#REF!&lt;&gt;""</formula>
    </cfRule>
  </conditionalFormatting>
  <conditionalFormatting sqref="B2:E2">
    <cfRule type="expression" dxfId="5" priority="49">
      <formula>#REF!&lt;&gt;""</formula>
    </cfRule>
  </conditionalFormatting>
  <conditionalFormatting sqref="B23:M23">
    <cfRule type="expression" dxfId="4" priority="54">
      <formula>#REF!&lt;&gt;""</formula>
    </cfRule>
  </conditionalFormatting>
  <conditionalFormatting sqref="D3:E6">
    <cfRule type="expression" dxfId="3" priority="15">
      <formula>$A12&lt;&gt;""</formula>
    </cfRule>
  </conditionalFormatting>
  <conditionalFormatting sqref="D7:E9">
    <cfRule type="expression" dxfId="2" priority="43">
      <formula>$A19&lt;&gt;""</formula>
    </cfRule>
  </conditionalFormatting>
  <conditionalFormatting sqref="D10:E11">
    <cfRule type="expression" dxfId="1" priority="39">
      <formula>#REF!&lt;&gt;""</formula>
    </cfRule>
  </conditionalFormatting>
  <conditionalFormatting sqref="F2:N2 F3:M4 N3:N54">
    <cfRule type="expression" dxfId="0" priority="12">
      <formula>$A2&lt;&gt;""</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6a906b-3554-4573-afe5-c880203716d1">
      <Terms xmlns="http://schemas.microsoft.com/office/infopath/2007/PartnerControls"/>
    </lcf76f155ced4ddcb4097134ff3c332f>
    <TaxCatchAll xmlns="d354303b-98d5-4534-8b00-8149eda653b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D96434F6EBA34A89551454F2206BFF" ma:contentTypeVersion="17" ma:contentTypeDescription="Create a new document." ma:contentTypeScope="" ma:versionID="430a58a58ae80f6d8581b3b221ae85b7">
  <xsd:schema xmlns:xsd="http://www.w3.org/2001/XMLSchema" xmlns:xs="http://www.w3.org/2001/XMLSchema" xmlns:p="http://schemas.microsoft.com/office/2006/metadata/properties" xmlns:ns2="906a906b-3554-4573-afe5-c880203716d1" xmlns:ns3="d354303b-98d5-4534-8b00-8149eda653b6" targetNamespace="http://schemas.microsoft.com/office/2006/metadata/properties" ma:root="true" ma:fieldsID="b01aa0612037486b0cae95c5f0b7652d" ns2:_="" ns3:_="">
    <xsd:import namespace="906a906b-3554-4573-afe5-c880203716d1"/>
    <xsd:import namespace="d354303b-98d5-4534-8b00-8149eda653b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6a906b-3554-4573-afe5-c88020371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6342d94-4a90-4c9b-8c88-cb4c8647e98f" ma:termSetId="09814cd3-568e-fe90-9814-8d621ff8fb84" ma:anchorId="fba54fb3-c3e1-fe81-a776-ca4b69148c4d" ma:open="true" ma:isKeyword="false">
      <xsd:complexType>
        <xsd:sequence>
          <xsd:element ref="pc:Terms" minOccurs="0" maxOccurs="1"/>
        </xsd:sequence>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54303b-98d5-4534-8b00-8149eda653b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5cad1eb4-2465-41bb-9872-47a5e95bd904}" ma:internalName="TaxCatchAll" ma:showField="CatchAllData" ma:web="d354303b-98d5-4534-8b00-8149eda653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D61FC4-1A14-4402-936C-A957F14FD722}">
  <ds:schemaRefs>
    <ds:schemaRef ds:uri="http://schemas.microsoft.com/office/2006/metadata/properties"/>
    <ds:schemaRef ds:uri="http://schemas.microsoft.com/office/infopath/2007/PartnerControls"/>
    <ds:schemaRef ds:uri="906a906b-3554-4573-afe5-c880203716d1"/>
    <ds:schemaRef ds:uri="d354303b-98d5-4534-8b00-8149eda653b6"/>
  </ds:schemaRefs>
</ds:datastoreItem>
</file>

<file path=customXml/itemProps2.xml><?xml version="1.0" encoding="utf-8"?>
<ds:datastoreItem xmlns:ds="http://schemas.openxmlformats.org/officeDocument/2006/customXml" ds:itemID="{3C2C9CE1-7C6B-4D71-AF15-C0D387E4D60D}">
  <ds:schemaRefs>
    <ds:schemaRef ds:uri="http://schemas.microsoft.com/sharepoint/v3/contenttype/forms"/>
  </ds:schemaRefs>
</ds:datastoreItem>
</file>

<file path=customXml/itemProps3.xml><?xml version="1.0" encoding="utf-8"?>
<ds:datastoreItem xmlns:ds="http://schemas.openxmlformats.org/officeDocument/2006/customXml" ds:itemID="{117A945A-1776-418F-A835-FF9BE0EE49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6a906b-3554-4573-afe5-c880203716d1"/>
    <ds:schemaRef ds:uri="d354303b-98d5-4534-8b00-8149eda653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8cc434d7-97d0-47d3-b5c5-14fe0e33e34b}" enabled="0" method="" siteId="{8cc434d7-97d0-47d3-b5c5-14fe0e33e34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Home</vt:lpstr>
      <vt:lpstr>Notes</vt:lpstr>
      <vt:lpstr>Tasks Alphabetical</vt:lpstr>
      <vt:lpstr>Data Validation</vt:lpstr>
      <vt:lpstr>Exams Alphabetical</vt:lpstr>
      <vt:lpstr>All Papers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Beth Redrup</dc:creator>
  <cp:keywords/>
  <dc:description/>
  <cp:lastModifiedBy>Beth Redrup</cp:lastModifiedBy>
  <cp:revision/>
  <dcterms:created xsi:type="dcterms:W3CDTF">2024-01-07T20:19:59Z</dcterms:created>
  <dcterms:modified xsi:type="dcterms:W3CDTF">2025-10-07T10:10:49Z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0x01010013D96434F6EBA34A89551454F2206BFF</vt:lpwstr>
  </property>
</Properties>
</file>